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8730" tabRatio="902" activeTab="12"/>
  </bookViews>
  <sheets>
    <sheet name="справочник" sheetId="21" r:id="rId1"/>
    <sheet name="ФОТ" sheetId="5" r:id="rId2"/>
    <sheet name="командировки" sheetId="6" r:id="rId3"/>
    <sheet name="взносы" sheetId="9" r:id="rId4"/>
    <sheet name="социальные" sheetId="10" r:id="rId5"/>
    <sheet name="налоги-292" sheetId="11" r:id="rId6"/>
    <sheet name="налоги 291" sheetId="24" r:id="rId7"/>
    <sheet name="налоги 293" sheetId="38" r:id="rId8"/>
    <sheet name="закупки" sheetId="14" r:id="rId9"/>
    <sheet name="транспортные" sheetId="15" r:id="rId10"/>
    <sheet name="коммунальные" sheetId="16" r:id="rId11"/>
    <sheet name="коммунальные (3)" sheetId="39" r:id="rId12"/>
    <sheet name="имущество-225-4" sheetId="18" r:id="rId13"/>
    <sheet name="имущество-225-2" sheetId="26" r:id="rId14"/>
    <sheet name="имущество-225-5" sheetId="27" r:id="rId15"/>
    <sheet name="прочие работы и услуги-226-4" sheetId="19" r:id="rId16"/>
    <sheet name="прочие работы и услуги-228" sheetId="25" r:id="rId17"/>
    <sheet name="прочие работы и услуги-226-2" sheetId="28" r:id="rId18"/>
    <sheet name="ОС и МЗ-343-4" sheetId="20" r:id="rId19"/>
    <sheet name="ОС и МЗ-344-4" sheetId="29" r:id="rId20"/>
    <sheet name="ОС и МЗ-344-2" sheetId="30" r:id="rId21"/>
    <sheet name="ОС и МЗ-345-4" sheetId="31" r:id="rId22"/>
    <sheet name="ОС и МЗ-345-2" sheetId="33" r:id="rId23"/>
    <sheet name="ОС и МЗ-346-4" sheetId="32" r:id="rId24"/>
    <sheet name="ОС и МЗ-346-2" sheetId="34" r:id="rId25"/>
    <sheet name="ОС и МЗ-349-4" sheetId="41" r:id="rId26"/>
    <sheet name="ОС и МЗ-349-2" sheetId="42" r:id="rId27"/>
    <sheet name="ОС и МЗ -4" sheetId="35" r:id="rId28"/>
    <sheet name="ОС и МЗ -2" sheetId="40" r:id="rId29"/>
    <sheet name="Лист1" sheetId="22" r:id="rId30"/>
  </sheets>
  <definedNames>
    <definedName name="_xlnm.Print_Area" localSheetId="2">командировки!$A$1:$DA$13</definedName>
    <definedName name="_xlnm.Print_Area" localSheetId="1">ФОТ!$A$1:$FH$26</definedName>
  </definedNames>
  <calcPr calcId="152511"/>
</workbook>
</file>

<file path=xl/calcChain.xml><?xml version="1.0" encoding="utf-8"?>
<calcChain xmlns="http://schemas.openxmlformats.org/spreadsheetml/2006/main">
  <c r="CL15" i="14"/>
  <c r="BD15" i="42" l="1"/>
  <c r="CJ14"/>
  <c r="CJ13"/>
  <c r="CJ12"/>
  <c r="CJ11"/>
  <c r="CJ10"/>
  <c r="CJ9"/>
  <c r="CJ8"/>
  <c r="CJ15" s="1"/>
  <c r="CJ7"/>
  <c r="BD15" i="41"/>
  <c r="CJ14"/>
  <c r="CJ13"/>
  <c r="CJ12"/>
  <c r="CJ11"/>
  <c r="CJ10"/>
  <c r="CJ9"/>
  <c r="CJ8"/>
  <c r="CJ7"/>
  <c r="CJ15" l="1"/>
  <c r="BD15" i="40"/>
  <c r="CJ14"/>
  <c r="CJ13"/>
  <c r="CJ12"/>
  <c r="CJ11"/>
  <c r="CJ10"/>
  <c r="CJ9"/>
  <c r="CJ8"/>
  <c r="CJ7"/>
  <c r="CL23" i="16"/>
  <c r="CL33" i="39"/>
  <c r="CL29"/>
  <c r="BV29"/>
  <c r="CL28"/>
  <c r="CL23"/>
  <c r="BV23"/>
  <c r="CL22"/>
  <c r="CL21"/>
  <c r="CL20"/>
  <c r="CL19"/>
  <c r="CL17" s="1"/>
  <c r="BV17"/>
  <c r="CL16"/>
  <c r="CL15"/>
  <c r="CL14"/>
  <c r="CL13"/>
  <c r="BV11"/>
  <c r="CE20" i="38"/>
  <c r="CE17"/>
  <c r="CE14"/>
  <c r="CE13"/>
  <c r="CE11"/>
  <c r="CJ15" i="40" l="1"/>
  <c r="CL11" i="39"/>
  <c r="CL37" s="1"/>
  <c r="BD15" i="35"/>
  <c r="CJ14"/>
  <c r="CJ13"/>
  <c r="CJ12"/>
  <c r="CJ11"/>
  <c r="CJ10"/>
  <c r="CJ9"/>
  <c r="CJ8"/>
  <c r="CJ7"/>
  <c r="BD15" i="34"/>
  <c r="CJ14"/>
  <c r="CJ13"/>
  <c r="CJ12"/>
  <c r="CJ11"/>
  <c r="CJ10"/>
  <c r="CJ9"/>
  <c r="CJ8"/>
  <c r="CJ7"/>
  <c r="BD15" i="33"/>
  <c r="CJ14"/>
  <c r="CJ13"/>
  <c r="CJ12"/>
  <c r="CJ11"/>
  <c r="CJ10"/>
  <c r="CJ9"/>
  <c r="CJ8"/>
  <c r="CJ7"/>
  <c r="CJ15" s="1"/>
  <c r="BD15" i="32"/>
  <c r="CJ14"/>
  <c r="CJ13"/>
  <c r="CJ12"/>
  <c r="CJ11"/>
  <c r="CJ10"/>
  <c r="CJ9"/>
  <c r="CJ8"/>
  <c r="CJ7"/>
  <c r="BD15" i="31"/>
  <c r="CJ14"/>
  <c r="CJ13"/>
  <c r="CJ12"/>
  <c r="CJ11"/>
  <c r="CJ10"/>
  <c r="CJ9"/>
  <c r="CJ8"/>
  <c r="CJ7"/>
  <c r="BD15" i="30"/>
  <c r="CJ14"/>
  <c r="CJ13"/>
  <c r="CJ12"/>
  <c r="CJ11"/>
  <c r="CJ10"/>
  <c r="CJ9"/>
  <c r="CJ8"/>
  <c r="CJ7"/>
  <c r="BD15" i="29"/>
  <c r="CJ14"/>
  <c r="CJ13"/>
  <c r="CJ12"/>
  <c r="CJ11"/>
  <c r="CJ10"/>
  <c r="CJ9"/>
  <c r="CJ8"/>
  <c r="CJ7"/>
  <c r="CJ18" i="28"/>
  <c r="CJ16" i="27"/>
  <c r="CJ16" i="26"/>
  <c r="CJ18" i="25"/>
  <c r="CJ15" i="35" l="1"/>
  <c r="CJ15" i="32"/>
  <c r="CJ15" i="34"/>
  <c r="CJ15" i="31"/>
  <c r="CJ15" i="30"/>
  <c r="CJ15" i="29"/>
  <c r="CJ18" i="19" l="1"/>
  <c r="CE20" i="24" l="1"/>
  <c r="CE19"/>
  <c r="CE18"/>
  <c r="CE17"/>
  <c r="CE15"/>
  <c r="CE14"/>
  <c r="CE13"/>
  <c r="CE11" s="1"/>
  <c r="CE21" l="1"/>
  <c r="EO18" i="5"/>
  <c r="AO24"/>
  <c r="EO24" s="1"/>
  <c r="AO23"/>
  <c r="EO23" s="1"/>
  <c r="AO22"/>
  <c r="EO22" s="1"/>
  <c r="AO21"/>
  <c r="EO21" s="1"/>
  <c r="AO20"/>
  <c r="EO20" s="1"/>
  <c r="AO19"/>
  <c r="EO19" s="1"/>
  <c r="AO18"/>
  <c r="CJ11" i="10" l="1"/>
  <c r="CJ7" i="20"/>
  <c r="CJ16" i="18"/>
  <c r="CL13" i="16"/>
  <c r="CJ11" i="15"/>
  <c r="CL13" i="14"/>
  <c r="AO15" i="5"/>
  <c r="EO15" s="1"/>
  <c r="CL32" i="16" l="1"/>
  <c r="CL35"/>
  <c r="CL31"/>
  <c r="CL26"/>
  <c r="CL27"/>
  <c r="CL28"/>
  <c r="CL25"/>
  <c r="CL20"/>
  <c r="CL21"/>
  <c r="CL22"/>
  <c r="CL19"/>
  <c r="CL14"/>
  <c r="CL11" s="1"/>
  <c r="CL15"/>
  <c r="CL16"/>
  <c r="CL33" l="1"/>
  <c r="CL29"/>
  <c r="BT13" i="15"/>
  <c r="BD15" i="20"/>
  <c r="CJ8"/>
  <c r="CJ15" s="1"/>
  <c r="CJ9"/>
  <c r="CJ10"/>
  <c r="CJ11"/>
  <c r="CJ12"/>
  <c r="CJ13"/>
  <c r="CJ14"/>
  <c r="BV29" i="16" l="1"/>
  <c r="BV23"/>
  <c r="BV17"/>
  <c r="BV11"/>
  <c r="CL17"/>
  <c r="CL37" s="1"/>
  <c r="CJ12" i="15"/>
  <c r="CJ13" s="1"/>
  <c r="CL14" i="14"/>
  <c r="CL16"/>
  <c r="CL17"/>
  <c r="CL18"/>
  <c r="CL19"/>
  <c r="CL20"/>
  <c r="CL21"/>
  <c r="CL22"/>
  <c r="CL23"/>
  <c r="CL24"/>
  <c r="CE20" i="11"/>
  <c r="CE17"/>
  <c r="CE14"/>
  <c r="CE13"/>
  <c r="CJ12" i="10"/>
  <c r="CJ13" s="1"/>
  <c r="CN22" i="9"/>
  <c r="CN21"/>
  <c r="CN20"/>
  <c r="CN19"/>
  <c r="CN17"/>
  <c r="CN16" s="1"/>
  <c r="CN23"/>
  <c r="CN15"/>
  <c r="CN14"/>
  <c r="CN12"/>
  <c r="AO25" i="5"/>
  <c r="EO25" s="1"/>
  <c r="AO16"/>
  <c r="EO16" s="1"/>
  <c r="AO17"/>
  <c r="EO17" s="1"/>
  <c r="CJ10" i="6"/>
  <c r="CJ12" s="1"/>
  <c r="CJ11"/>
  <c r="CL25" i="14" l="1"/>
  <c r="CE11" i="11"/>
  <c r="EO26" i="5"/>
  <c r="AO26"/>
  <c r="CN11" i="9"/>
  <c r="CN24" s="1"/>
</calcChain>
</file>

<file path=xl/sharedStrings.xml><?xml version="1.0" encoding="utf-8"?>
<sst xmlns="http://schemas.openxmlformats.org/spreadsheetml/2006/main" count="818" uniqueCount="296">
  <si>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</si>
  <si>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</si>
  <si>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</si>
  <si>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</si>
  <si>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</si>
  <si>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</si>
  <si>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</si>
  <si>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</si>
  <si>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</si>
  <si>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</si>
  <si>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</si>
  <si>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</si>
  <si>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</si>
  <si>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</si>
  <si>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</si>
  <si>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</si>
  <si>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</si>
  <si>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</si>
  <si>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</si>
  <si>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</si>
  <si>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</si>
  <si>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</si>
  <si>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Наименование 
расходов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</si>
  <si>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</si>
  <si>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</si>
  <si>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</si>
  <si>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</si>
  <si>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</si>
  <si>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</si>
  <si>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</si>
  <si>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</si>
  <si>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</si>
  <si>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</si>
  <si>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</si>
  <si>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</si>
  <si>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</si>
  <si>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</si>
  <si>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</si>
  <si>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</si>
  <si>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</si>
  <si>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</si>
  <si>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</si>
  <si>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</si>
  <si>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</si>
  <si>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</si>
  <si>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</si>
  <si>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</si>
  <si>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</si>
  <si>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</si>
  <si>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</si>
  <si>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</si>
  <si>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</si>
  <si>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Налоговая база, руб.</t>
  </si>
  <si>
    <t>Ставка налога, 
%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</si>
  <si>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</si>
  <si>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</si>
  <si>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</si>
  <si>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</si>
  <si>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Количество 
услуг 
перевозки</t>
  </si>
  <si>
    <t>Цена услуги перевозки, 
руб.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</si>
  <si>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</si>
  <si>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</si>
  <si>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</si>
  <si>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</si>
  <si>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</si>
  <si>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Количество 
работ 
(услуг)</t>
  </si>
  <si>
    <t>Стоимость 
работ (услуг), 
руб.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</si>
  <si>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</si>
  <si>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</si>
  <si>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</si>
  <si>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</si>
  <si>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</si>
  <si>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</si>
  <si>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</si>
  <si>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</si>
  <si>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 xml:space="preserve">Фонд оплаты труда в год, руб. </t>
  </si>
  <si>
    <t>КФО 1 - бюджетная деятельность</t>
  </si>
  <si>
    <t>КФО 2 – приносящая доход деятельность (собственные доходы учреждения)</t>
  </si>
  <si>
    <t>КФО 3 – средства во временном распоряжении</t>
  </si>
  <si>
    <t>КФО 4 – субсидии на выполнение государственного (муниципального) задания</t>
  </si>
  <si>
    <t>КФО 5 – субсидии на иные цели</t>
  </si>
  <si>
    <t>КФО 6 – субсидии на цели осуществления капитальных вложений</t>
  </si>
  <si>
    <t>КФО 7 – средства по обязательному медицинскому страхованию</t>
  </si>
  <si>
    <t>Размер процентной ставки</t>
  </si>
  <si>
    <t>4</t>
  </si>
  <si>
    <t>Выплаты в командировке</t>
  </si>
  <si>
    <t>Сохранение на период командировки рабочего места, должности и средней заработной платы за работником</t>
  </si>
  <si>
    <t>Иные расходы работника в командировке (с разрешения  работодателя)</t>
  </si>
  <si>
    <t>Суточные</t>
  </si>
  <si>
    <t>Расходы на проживание</t>
  </si>
  <si>
    <t>Расходы на поездку до места назначения и обратно</t>
  </si>
  <si>
    <t>Пособие по беременности и родам</t>
  </si>
  <si>
    <t>Единовременное пособие женщинам, которые стали на учет в ранние  сроки беременности</t>
  </si>
  <si>
    <t>Единовременное пособие при рождении ребенка</t>
  </si>
  <si>
    <t>Ежемесячные пособия по уходу за ребенком</t>
  </si>
  <si>
    <t>Пособие по уходу за ребенком возрастом до 1,5 лет</t>
  </si>
  <si>
    <t>Региональное пособие</t>
  </si>
  <si>
    <t>Ставки на травматизм</t>
  </si>
  <si>
    <t>Пособия на детей</t>
  </si>
  <si>
    <t>Источник финансирования</t>
  </si>
  <si>
    <t>Кол-во ед.</t>
  </si>
  <si>
    <t>КВР</t>
  </si>
  <si>
    <t>110 Расходы на выплаты персоналу казенных учреждений</t>
  </si>
  <si>
    <t>111 Фонд оплаты труда учреждений</t>
  </si>
  <si>
    <t>112 Иные выплаты персоналу учреждений, за исключением фонда оплаты труда</t>
  </si>
  <si>
    <t>119 Взносы по обязательному социальному страхованию на выплаты по оплате труда работников и иные выплаты работникам учреждений</t>
  </si>
  <si>
    <t>120 Расходы на выплаты персоналу государственных (муниципальных) органов</t>
  </si>
  <si>
    <t>121 Фонд оплаты труда государственных (муниципальных) органов</t>
  </si>
  <si>
    <t>122 Иные выплаты персоналу государственных (муниципальных) органов, за исключением фонда оплаты труда</t>
  </si>
  <si>
    <t>123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</si>
  <si>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129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</si>
  <si>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130 Расходы на выплаты персоналу в сфере национальной безопасности, правоохранительной деятельности и обороны</t>
  </si>
  <si>
    <t>131 Денежное довольствие военнослужащих и сотрудников, имеющих специальные звания</t>
  </si>
  <si>
    <t>133 Расходы на выплаты военнослужащим и сотрудникам, имеющим специальные звания, зависящие от размера денежного довольствия</t>
  </si>
  <si>
    <t>134 Иные выплаты военнослужащим и сотрудникам, имеющим специальные звания</t>
  </si>
  <si>
    <t>139 Взносы по обязательному социальному страхованию на выплаты по оплате труда (денежное содержание) гражданских лиц</t>
  </si>
  <si>
    <t>140 Расходы на выплаты персоналу государственных внебюджетных фондов</t>
  </si>
  <si>
    <t>141 Фонд оплаты труда государственных внебюджетных фондов</t>
  </si>
  <si>
    <t>142 Иные выплаты персоналу, за исключением фонда оплаты труда</t>
  </si>
  <si>
    <t>149 Взносы по обязательному социальному страхованию на выплаты по оплате труда работников и иные выплаты работникам государственных внебюджетных фондов</t>
  </si>
  <si>
    <t>200 Закупка товаров, работ и услуг для обеспечения государственных (муниципальных) нужд</t>
  </si>
  <si>
    <t>240 Иные закупки товаров, работ и услуг для обеспечения государственных (муниципальных) нужд</t>
  </si>
  <si>
    <t>241 Научно-исследовательские и опытно-конструкторские работы</t>
  </si>
  <si>
    <t>242 Закупка товаров, работ, услуг в сфере информационно-коммуникационных технологий</t>
  </si>
  <si>
    <t>243 Закупка товаров, работ, услуг в целях капитального ремонта государственного (муниципального) имущества</t>
  </si>
  <si>
    <t>300 Социальное обеспечение и иные выплаты населению</t>
  </si>
  <si>
    <t>310 Публичные нормативные социальные выплаты гражданам</t>
  </si>
  <si>
    <t>311 Пенсии, выплачиваемые по пенсионному страхованию населения</t>
  </si>
  <si>
    <t>312 Иные пенсии, социальные доплаты к пенсиям</t>
  </si>
  <si>
    <t>313 Пособия, компенсации, меры социальной поддержки по публичным нормативным обязательствам</t>
  </si>
  <si>
    <t>320 Социальные выплаты гражданам, кроме публичных нормативных социальных выплат</t>
  </si>
  <si>
    <t>321 Пособия, компенсации и иные социальные выплаты гражданам, кроме публичных нормативных обязательств</t>
  </si>
  <si>
    <t>322 Субсидии гражданам на приобретение жилья</t>
  </si>
  <si>
    <t>323 Приобретение товаров, работ, услуг в пользу граждан в целях их социального обеспечения</t>
  </si>
  <si>
    <t>324 Страховые взносы на обязательное медицинское страхование неработающего населения</t>
  </si>
  <si>
    <t>330 Публичные нормативные выплаты гражданам несоциального характера</t>
  </si>
  <si>
    <t>340 Стипендии</t>
  </si>
  <si>
    <t>350 Премии и гранты</t>
  </si>
  <si>
    <t>360 Иные выплаты населению</t>
  </si>
  <si>
    <t>400 Капитальные вложения в объекты государственной (муниципальной) собственности</t>
  </si>
  <si>
    <t>410 Бюджетные инвестиции</t>
  </si>
  <si>
    <t>411 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</si>
  <si>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412 Бюджетные инвестиции на приобретение объектов недвижимого имущества в государственную (муниципальную) собственность</t>
  </si>
  <si>
    <t>413 Бюджетные инвестиции в объекты капитального строительства в рамках государственного оборонного заказа</t>
  </si>
  <si>
    <t>414 Бюджетные инвестиции в объекты капитального строительства государственной (муниципальной) собственности</t>
  </si>
  <si>
    <t>415 Бюджетные инвестиции в соответствии с концессионными соглашениями</t>
  </si>
  <si>
    <t>450 Бюджетные инвестиции иным юридическим лицам</t>
  </si>
  <si>
    <t>451 Бюджетные инвестиции иным юридическим лицам в объекты капитального строительства</t>
  </si>
  <si>
    <t>452 Бюджетные инвестиции иным юридическим лицам, за исключением бюджетных инвестиций в объекты капитального строительства</t>
  </si>
  <si>
    <t>453 Бюджетные инвестиции иным юридическим лицам в объекты капитального строительства дочерних обществ</t>
  </si>
  <si>
    <t>460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</si>
  <si>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461 Субсидии на приобретение объектов недвижимого имущества в государственную (муниципальную) собственность бюджетным учреждениям</t>
  </si>
  <si>
    <t>462 Субсидии на приобретение объектов недвижимого имущества в государственную (муниципальную) собственность автономным учреждениям</t>
  </si>
  <si>
    <t>463 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предприятиям</t>
  </si>
  <si>
    <t>464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</si>
  <si>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465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</si>
  <si>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466 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</si>
  <si>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830 Исполнение судебных актов</t>
  </si>
  <si>
    <t>831 Исполнение судебных актов Российской Федерации и мировых соглашений по возмещению причиненного вреда</t>
  </si>
  <si>
    <t>832 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</si>
  <si>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840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</si>
  <si>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841 Исполнение государственных гарантий Российской Федерации</t>
  </si>
  <si>
    <t>842 Исполнение государственных гарантий субъекта Российской Федерации</t>
  </si>
  <si>
    <t>843 Исполнение муниципальных гарантий</t>
  </si>
  <si>
    <t>850 Уплата налогов, сборов и иных платежей</t>
  </si>
  <si>
    <t>851 Уплата налога на имущество организаций и земельного налога</t>
  </si>
  <si>
    <t>852 Уплата прочих налогов, сборов</t>
  </si>
  <si>
    <t>853 Уплата иных платежей</t>
  </si>
  <si>
    <t>860 Предоставление платежей, взносов, безвозмездных перечислений субъектам международного права</t>
  </si>
  <si>
    <t>861 Безвозмездные перечисления субъектам международного права</t>
  </si>
  <si>
    <t>862 Взносы в международные организации</t>
  </si>
  <si>
    <t>863 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</t>
  </si>
  <si>
    <t>880 Специальные расходы</t>
  </si>
  <si>
    <t>Должность</t>
  </si>
  <si>
    <t>КФО</t>
  </si>
  <si>
    <t>Налог на имущество, всего</t>
  </si>
  <si>
    <t xml:space="preserve">в том числе: </t>
  </si>
  <si>
    <t>недвижимое имущество</t>
  </si>
  <si>
    <t>движимое имущество</t>
  </si>
  <si>
    <t>Земельный налог, всего</t>
  </si>
  <si>
    <t xml:space="preserve">в том числе*: </t>
  </si>
  <si>
    <t>* Указывайте адрес, кадастровый номер земельных участков</t>
  </si>
  <si>
    <t>5</t>
  </si>
  <si>
    <t>6</t>
  </si>
  <si>
    <t>7</t>
  </si>
  <si>
    <t>8</t>
  </si>
  <si>
    <t>9</t>
  </si>
  <si>
    <t>10</t>
  </si>
  <si>
    <t>11</t>
  </si>
  <si>
    <t>12</t>
  </si>
  <si>
    <t>Электроснабжение, всего</t>
  </si>
  <si>
    <t>1.4</t>
  </si>
  <si>
    <t>Теплоснабжение, всего</t>
  </si>
  <si>
    <t>Холодное водоснабжение, всего</t>
  </si>
  <si>
    <t>3.1</t>
  </si>
  <si>
    <t>3.2</t>
  </si>
  <si>
    <t>3.3</t>
  </si>
  <si>
    <t>3.4</t>
  </si>
  <si>
    <t>4.1</t>
  </si>
  <si>
    <t>4.2</t>
  </si>
  <si>
    <t>в том числе по объектам:*</t>
  </si>
  <si>
    <t>* Укажите адреса объектов, по которым предоставляют коммунальные услуги</t>
  </si>
  <si>
    <t>Объект*</t>
  </si>
  <si>
    <t>* Укажите адрес объекта</t>
  </si>
  <si>
    <t>Руководитель</t>
  </si>
  <si>
    <t>Главный бухгалтер</t>
  </si>
  <si>
    <t>Педагогический персонал:</t>
  </si>
  <si>
    <t>Вспомогательный медицинский персонал</t>
  </si>
  <si>
    <t>113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</si>
  <si>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244 Прочая закупка товаров, работ и услуг</t>
  </si>
  <si>
    <t>406 Приобретение объектов недвижимого имущества государственными (муниципальными) бюджетными и автономными учреждениями</t>
  </si>
  <si>
    <t>407 Строительство (реконструкция) объектов недвижимого имущества государственными (муниципальными) бюджетными и автономными учреждениями</t>
  </si>
  <si>
    <t>Художественный руководитель</t>
  </si>
  <si>
    <t>Методист клубного учреждения</t>
  </si>
  <si>
    <t>Культорганизатор работы с молодежью</t>
  </si>
  <si>
    <t>Культорганизатор</t>
  </si>
  <si>
    <t>Руководитель кружка</t>
  </si>
  <si>
    <t>Библиотекарь</t>
  </si>
  <si>
    <t>Заведующий хозяйством</t>
  </si>
  <si>
    <t>Уборщица</t>
  </si>
  <si>
    <t>Телефон</t>
  </si>
  <si>
    <t>Интернет</t>
  </si>
  <si>
    <t>перевозка людей</t>
  </si>
  <si>
    <t>Ницинский ДК, с.Ницинское, ул.Озёрная, 27</t>
  </si>
  <si>
    <t>с.Ницинское, ул.Озерная д. 27</t>
  </si>
  <si>
    <t>ГПД с кочегарами, всего</t>
  </si>
  <si>
    <t>с.Бобровское, ул.Бобровская д.1</t>
  </si>
  <si>
    <t>3. Расчет (обоснование) расходов на уплату налогов, сборов и иных платежей КОСГУ 291</t>
  </si>
  <si>
    <t>3. Расчет (обоснование) расходов на уплату налогов, сборов и иных платежей КОСГУ 292</t>
  </si>
  <si>
    <t>Уплата штрафов, пеней</t>
  </si>
  <si>
    <t xml:space="preserve">6. Расчет (обоснование) расходов на закупку товаров, работ, услуг </t>
  </si>
  <si>
    <t>6.1. Расчет (обоснование) расходов на оплату услуг связи КОСГУ 221</t>
  </si>
  <si>
    <t>6.2. Расчет (обоснование) расходов на оплату транспортных услуг КОСГУ 222</t>
  </si>
  <si>
    <t>6.3. Расчет (обоснование) расходов на оплату коммунальных услуг КОСГУ 223</t>
  </si>
  <si>
    <t>6.5. Расчет (обоснование) расходов на оплату работ, услуг по содержанию имущества КОСГУ 225</t>
  </si>
  <si>
    <t>выполнение работ по ремонту кабинета</t>
  </si>
  <si>
    <t>2. Расчеты (обоснования) расходов на социальные и иные выплаты населению КОСГУ 266</t>
  </si>
  <si>
    <t>пособие по уходу за ребенком до 3-ех лет</t>
  </si>
  <si>
    <t>пособия за первые три дня нетрудоспособности за счет организации</t>
  </si>
  <si>
    <t>5.1</t>
  </si>
  <si>
    <t>5.2</t>
  </si>
  <si>
    <t>6.6. Расчет (обоснование) расходов на оплату прочих работ, услуг КОСГУ 226</t>
  </si>
  <si>
    <t>Информационное обслуживание 1С</t>
  </si>
  <si>
    <t>Приобретение электронного журнала</t>
  </si>
  <si>
    <t>Подписка периодических изданий</t>
  </si>
  <si>
    <t>Проф.переподготовка</t>
  </si>
  <si>
    <t xml:space="preserve"> Обслуживание пожарной системы</t>
  </si>
  <si>
    <t>6.8. Расчет (обоснование) расходов на оплату прочих работ, услугдля целей капитальных вложений КОСГУ 228</t>
  </si>
  <si>
    <t>Приобретение системы видеонаблюдения</t>
  </si>
  <si>
    <t>6.7. Расчет (обоснование) расходов на приобретение основных средств, материальных запасов КОСГУ 343</t>
  </si>
  <si>
    <t>Дрова чурками</t>
  </si>
  <si>
    <t>Бобровский ДК, с.Бобровское, ул.Бобровская, 1</t>
  </si>
  <si>
    <t>6.7. Расчет (обоснование) расходов на приобретение основных средств, материальных запасов КОСГУ 344</t>
  </si>
  <si>
    <t>Краска водоэмульсионая</t>
  </si>
  <si>
    <t>Право использования программ для ЭВМ Kaspersky</t>
  </si>
  <si>
    <t>Ллампа</t>
  </si>
  <si>
    <t>Доска половая</t>
  </si>
  <si>
    <t>Валик</t>
  </si>
  <si>
    <t>Линолиум</t>
  </si>
  <si>
    <t>Краска эмаль</t>
  </si>
  <si>
    <t>Колер</t>
  </si>
  <si>
    <t>Гвозди</t>
  </si>
  <si>
    <t>Кисть</t>
  </si>
  <si>
    <t>6.7. Расчет (обоснование) расходов на приобретение основных средств, материальных запасов КОСГУ 345</t>
  </si>
  <si>
    <t>мягкий инвентарь</t>
  </si>
  <si>
    <t>6.7. Расчет (обоснование) расходов на приобретение основных средств, материальных запасов КОСГУ 346</t>
  </si>
  <si>
    <t>канцелярские принадлежности</t>
  </si>
  <si>
    <t>6.7. Расчет (обоснование) расходов на приобретение основных средств, материальных запасов КОСГУ 310</t>
  </si>
  <si>
    <t>Районный коэффициент, 15%</t>
  </si>
  <si>
    <t>ТКО, всего</t>
  </si>
  <si>
    <t>маски</t>
  </si>
  <si>
    <t>запчасти для ремонта компьютерного оборудования</t>
  </si>
  <si>
    <t>3. Расчет (обоснование) расходов на уплату налогов, сборов и иных платежей КОСГУ 293</t>
  </si>
  <si>
    <t>Штрафы за нарушение законодательства о закупках и нарушение условий контрактов (договоров)</t>
  </si>
  <si>
    <t>Штрафы за нарушение законодательства о налогах и сборах, законодательства о страховых взносах</t>
  </si>
  <si>
    <t>2021 год</t>
  </si>
  <si>
    <t>за декабрь 2020 года</t>
  </si>
  <si>
    <t>247 Закупка энергетических ресурсов</t>
  </si>
  <si>
    <t xml:space="preserve">выполнение работ по капремонту здания </t>
  </si>
  <si>
    <t>полотенце</t>
  </si>
  <si>
    <t>Одежда сцены</t>
  </si>
  <si>
    <t>Видеокамера</t>
  </si>
  <si>
    <t>чайник</t>
  </si>
  <si>
    <t>Банкетки</t>
  </si>
  <si>
    <t>Осветительные приборы для сцены</t>
  </si>
  <si>
    <t>Сценические костюмы</t>
  </si>
  <si>
    <t>Звездинский ДК, п.Звезда, ул.Советская, 2в</t>
  </si>
  <si>
    <t>6.7. Расчет (обоснование) расходов на приобретение основных средств, материальных запасов КОСГУ 349</t>
  </si>
  <si>
    <t>призы</t>
  </si>
  <si>
    <t>грамоты</t>
  </si>
  <si>
    <t>благодарственное письмо</t>
  </si>
  <si>
    <t>п.Звезда, ул. Советская, 2в  66:24:1601001:241</t>
  </si>
  <si>
    <t>с. Бобровское, ул. Бобровская, 1 66:24:1901001:274</t>
  </si>
  <si>
    <t>с. Ницинское, ул. Озёрная, 27  66:24:1801002:353</t>
  </si>
  <si>
    <t>Почтовые расходы</t>
  </si>
  <si>
    <t>выполнение работ по ремонту подсобных помещений, противопожарных выходов</t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</si>
</sst>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Cambria"/>
      <family val="1"/>
      <charset val="204"/>
      <scheme val="major"/>
    </font>
    <font>
      <sz val="10"/>
      <name val="Verdana"/>
      <family val="2"/>
      <charset val="204"/>
    </font>
    <font>
      <sz val="13"/>
      <color rgb="FF000000"/>
      <name val="Cambria"/>
      <family val="1"/>
      <charset val="204"/>
    </font>
    <font>
      <sz val="11"/>
      <color rgb="FF000000"/>
      <name val="Arial"/>
      <family val="2"/>
      <charset val="204"/>
    </font>
    <font>
      <sz val="13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 wrapText="1"/>
    </xf>
    <xf numFmtId="164" fontId="2" fillId="0" borderId="11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164" fontId="2" fillId="4" borderId="11" xfId="1" applyNumberFormat="1" applyFont="1" applyFill="1" applyBorder="1" applyAlignment="1">
      <alignment horizontal="center" vertical="center" wrapText="1"/>
    </xf>
    <xf numFmtId="9" fontId="9" fillId="0" borderId="11" xfId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4" fillId="5" borderId="4" xfId="0" applyNumberFormat="1" applyFont="1" applyFill="1" applyBorder="1" applyAlignment="1">
      <alignment horizontal="left"/>
    </xf>
    <xf numFmtId="0" fontId="4" fillId="5" borderId="0" xfId="0" applyNumberFormat="1" applyFont="1" applyFill="1" applyBorder="1" applyAlignment="1">
      <alignment horizontal="center" wrapText="1"/>
    </xf>
    <xf numFmtId="0" fontId="4" fillId="5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left" vertical="center" wrapText="1"/>
    </xf>
    <xf numFmtId="164" fontId="9" fillId="0" borderId="11" xfId="1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0" fontId="0" fillId="6" borderId="0" xfId="0" applyFill="1"/>
    <xf numFmtId="0" fontId="10" fillId="6" borderId="12" xfId="0" applyFont="1" applyFill="1" applyBorder="1"/>
    <xf numFmtId="0" fontId="0" fillId="6" borderId="12" xfId="0" applyFill="1" applyBorder="1"/>
    <xf numFmtId="0" fontId="10" fillId="6" borderId="12" xfId="0" applyFont="1" applyFill="1" applyBorder="1" applyAlignment="1">
      <alignment wrapText="1"/>
    </xf>
    <xf numFmtId="0" fontId="0" fillId="7" borderId="12" xfId="0" applyFill="1" applyBorder="1"/>
    <xf numFmtId="0" fontId="0" fillId="7" borderId="0" xfId="0" applyFill="1"/>
    <xf numFmtId="0" fontId="10" fillId="7" borderId="12" xfId="0" applyFont="1" applyFill="1" applyBorder="1"/>
    <xf numFmtId="0" fontId="15" fillId="0" borderId="0" xfId="0" applyFont="1"/>
    <xf numFmtId="0" fontId="4" fillId="0" borderId="0" xfId="0" applyNumberFormat="1" applyFont="1" applyBorder="1" applyAlignment="1">
      <alignment horizontal="center"/>
    </xf>
    <xf numFmtId="0" fontId="9" fillId="9" borderId="4" xfId="0" applyNumberFormat="1" applyFont="1" applyFill="1" applyBorder="1" applyAlignment="1">
      <alignment horizontal="center" vertical="center" wrapText="1"/>
    </xf>
    <xf numFmtId="0" fontId="2" fillId="10" borderId="12" xfId="0" applyNumberFormat="1" applyFont="1" applyFill="1" applyBorder="1" applyAlignment="1">
      <alignment horizontal="center" vertical="top"/>
    </xf>
    <xf numFmtId="164" fontId="2" fillId="0" borderId="11" xfId="1" applyNumberFormat="1" applyFont="1" applyFill="1" applyBorder="1" applyAlignment="1">
      <alignment horizontal="center" vertical="center" wrapText="1"/>
    </xf>
    <xf numFmtId="0" fontId="3" fillId="8" borderId="0" xfId="0" applyNumberFormat="1" applyFont="1" applyFill="1" applyBorder="1" applyAlignment="1">
      <alignment horizontal="left"/>
    </xf>
    <xf numFmtId="0" fontId="16" fillId="0" borderId="0" xfId="0" applyFont="1" applyAlignment="1">
      <alignment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2" fillId="8" borderId="10" xfId="0" applyNumberFormat="1" applyFont="1" applyFill="1" applyBorder="1" applyAlignment="1">
      <alignment horizontal="center" vertical="center"/>
    </xf>
    <xf numFmtId="4" fontId="2" fillId="8" borderId="1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/>
    </xf>
    <xf numFmtId="9" fontId="2" fillId="0" borderId="11" xfId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10" borderId="12" xfId="0" applyNumberFormat="1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center" vertical="center"/>
    </xf>
    <xf numFmtId="4" fontId="2" fillId="8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9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 wrapText="1"/>
    </xf>
    <xf numFmtId="49" fontId="4" fillId="2" borderId="11" xfId="0" applyNumberFormat="1" applyFont="1" applyFill="1" applyBorder="1" applyAlignment="1">
      <alignment horizontal="left" wrapText="1"/>
    </xf>
    <xf numFmtId="0" fontId="9" fillId="9" borderId="3" xfId="0" applyNumberFormat="1" applyFont="1" applyFill="1" applyBorder="1" applyAlignment="1">
      <alignment horizontal="center" vertical="center" wrapText="1"/>
    </xf>
    <xf numFmtId="0" fontId="9" fillId="9" borderId="4" xfId="0" applyNumberFormat="1" applyFont="1" applyFill="1" applyBorder="1" applyAlignment="1">
      <alignment horizontal="center" vertical="center" wrapText="1"/>
    </xf>
    <xf numFmtId="0" fontId="9" fillId="9" borderId="6" xfId="0" applyNumberFormat="1" applyFont="1" applyFill="1" applyBorder="1" applyAlignment="1">
      <alignment horizontal="center" vertical="center" wrapText="1"/>
    </xf>
    <xf numFmtId="0" fontId="9" fillId="9" borderId="7" xfId="0" applyNumberFormat="1" applyFont="1" applyFill="1" applyBorder="1" applyAlignment="1">
      <alignment horizontal="center" vertical="center" wrapText="1"/>
    </xf>
    <xf numFmtId="0" fontId="9" fillId="9" borderId="0" xfId="0" applyNumberFormat="1" applyFont="1" applyFill="1" applyBorder="1" applyAlignment="1">
      <alignment horizontal="center" vertical="center" wrapText="1"/>
    </xf>
    <xf numFmtId="0" fontId="9" fillId="9" borderId="5" xfId="0" applyNumberFormat="1" applyFont="1" applyFill="1" applyBorder="1" applyAlignment="1">
      <alignment horizontal="center" vertical="center" wrapText="1"/>
    </xf>
    <xf numFmtId="0" fontId="9" fillId="9" borderId="2" xfId="0" applyNumberFormat="1" applyFont="1" applyFill="1" applyBorder="1" applyAlignment="1">
      <alignment horizontal="center" vertical="center" wrapText="1"/>
    </xf>
    <xf numFmtId="0" fontId="9" fillId="9" borderId="8" xfId="0" applyNumberFormat="1" applyFont="1" applyFill="1" applyBorder="1" applyAlignment="1">
      <alignment horizontal="center" vertical="center" wrapText="1"/>
    </xf>
    <xf numFmtId="0" fontId="9" fillId="9" borderId="9" xfId="0" applyNumberFormat="1" applyFont="1" applyFill="1" applyBorder="1" applyAlignment="1">
      <alignment horizontal="center" vertical="center" wrapText="1"/>
    </xf>
    <xf numFmtId="0" fontId="9" fillId="9" borderId="1" xfId="0" applyNumberFormat="1" applyFont="1" applyFill="1" applyBorder="1" applyAlignment="1">
      <alignment horizontal="center" vertical="center" wrapText="1"/>
    </xf>
    <xf numFmtId="0" fontId="9" fillId="9" borderId="10" xfId="0" applyNumberFormat="1" applyFont="1" applyFill="1" applyBorder="1" applyAlignment="1">
      <alignment horizontal="center" vertical="center" wrapText="1"/>
    </xf>
    <xf numFmtId="0" fontId="9" fillId="9" borderId="1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/>
    </xf>
    <xf numFmtId="0" fontId="4" fillId="2" borderId="10" xfId="0" applyNumberFormat="1" applyFont="1" applyFill="1" applyBorder="1" applyAlignment="1">
      <alignment horizontal="left"/>
    </xf>
    <xf numFmtId="0" fontId="4" fillId="2" borderId="11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" fontId="9" fillId="8" borderId="1" xfId="0" applyNumberFormat="1" applyFont="1" applyFill="1" applyBorder="1" applyAlignment="1">
      <alignment horizontal="center" vertical="center"/>
    </xf>
    <xf numFmtId="4" fontId="9" fillId="8" borderId="10" xfId="0" applyNumberFormat="1" applyFont="1" applyFill="1" applyBorder="1" applyAlignment="1">
      <alignment horizontal="center" vertical="center"/>
    </xf>
    <xf numFmtId="4" fontId="9" fillId="8" borderId="1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right" vertical="center"/>
    </xf>
    <xf numFmtId="4" fontId="9" fillId="8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top"/>
    </xf>
    <xf numFmtId="0" fontId="2" fillId="4" borderId="12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/>
    </xf>
    <xf numFmtId="0" fontId="2" fillId="4" borderId="12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/>
    </xf>
    <xf numFmtId="0" fontId="4" fillId="4" borderId="10" xfId="0" applyNumberFormat="1" applyFont="1" applyFill="1" applyBorder="1" applyAlignment="1">
      <alignment horizontal="center"/>
    </xf>
    <xf numFmtId="0" fontId="4" fillId="4" borderId="1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left" wrapText="1"/>
    </xf>
    <xf numFmtId="0" fontId="4" fillId="4" borderId="10" xfId="0" applyNumberFormat="1" applyFont="1" applyFill="1" applyBorder="1" applyAlignment="1">
      <alignment horizontal="left" wrapText="1"/>
    </xf>
    <xf numFmtId="0" fontId="4" fillId="4" borderId="11" xfId="0" applyNumberFormat="1" applyFont="1" applyFill="1" applyBorder="1" applyAlignment="1">
      <alignment horizontal="left" wrapText="1"/>
    </xf>
    <xf numFmtId="0" fontId="4" fillId="0" borderId="0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 wrapText="1" indent="2"/>
    </xf>
    <xf numFmtId="0" fontId="2" fillId="0" borderId="6" xfId="0" applyNumberFormat="1" applyFont="1" applyBorder="1" applyAlignment="1">
      <alignment horizontal="left" vertical="center" wrapText="1" indent="2"/>
    </xf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"/>
    </xf>
    <xf numFmtId="4" fontId="9" fillId="8" borderId="3" xfId="0" applyNumberFormat="1" applyFont="1" applyFill="1" applyBorder="1" applyAlignment="1">
      <alignment horizontal="center"/>
    </xf>
    <xf numFmtId="4" fontId="9" fillId="8" borderId="4" xfId="0" applyNumberFormat="1" applyFont="1" applyFill="1" applyBorder="1" applyAlignment="1">
      <alignment horizontal="center"/>
    </xf>
    <xf numFmtId="4" fontId="9" fillId="8" borderId="6" xfId="0" applyNumberFormat="1" applyFont="1" applyFill="1" applyBorder="1" applyAlignment="1">
      <alignment horizontal="center"/>
    </xf>
    <xf numFmtId="4" fontId="9" fillId="8" borderId="2" xfId="0" applyNumberFormat="1" applyFont="1" applyFill="1" applyBorder="1" applyAlignment="1">
      <alignment horizontal="center"/>
    </xf>
    <xf numFmtId="4" fontId="9" fillId="8" borderId="8" xfId="0" applyNumberFormat="1" applyFont="1" applyFill="1" applyBorder="1" applyAlignment="1">
      <alignment horizontal="center"/>
    </xf>
    <xf numFmtId="4" fontId="9" fillId="8" borderId="9" xfId="0" applyNumberFormat="1" applyFont="1" applyFill="1" applyBorder="1" applyAlignment="1">
      <alignment horizontal="center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 indent="2"/>
    </xf>
    <xf numFmtId="0" fontId="2" fillId="0" borderId="11" xfId="0" applyNumberFormat="1" applyFont="1" applyBorder="1" applyAlignment="1">
      <alignment horizontal="left" vertical="center" wrapText="1" indent="2"/>
    </xf>
    <xf numFmtId="0" fontId="8" fillId="0" borderId="0" xfId="0" applyNumberFormat="1" applyFont="1" applyBorder="1" applyAlignment="1">
      <alignment horizontal="justify" wrapText="1"/>
    </xf>
    <xf numFmtId="0" fontId="7" fillId="0" borderId="0" xfId="0" applyNumberFormat="1" applyFont="1" applyBorder="1" applyAlignment="1">
      <alignment horizontal="justify" wrapText="1"/>
    </xf>
    <xf numFmtId="4" fontId="9" fillId="0" borderId="12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wrapText="1"/>
    </xf>
    <xf numFmtId="0" fontId="4" fillId="4" borderId="10" xfId="0" applyNumberFormat="1" applyFont="1" applyFill="1" applyBorder="1" applyAlignment="1">
      <alignment horizontal="center" wrapText="1"/>
    </xf>
    <xf numFmtId="0" fontId="4" fillId="4" borderId="1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left" wrapText="1"/>
    </xf>
    <xf numFmtId="0" fontId="4" fillId="2" borderId="10" xfId="0" applyNumberFormat="1" applyFont="1" applyFill="1" applyBorder="1" applyAlignment="1">
      <alignment horizontal="left" wrapText="1"/>
    </xf>
    <xf numFmtId="0" fontId="4" fillId="2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0" xfId="0" applyNumberFormat="1" applyFont="1" applyFill="1" applyBorder="1" applyAlignment="1">
      <alignment horizontal="left" wrapText="1"/>
    </xf>
    <xf numFmtId="49" fontId="4" fillId="4" borderId="11" xfId="0" applyNumberFormat="1" applyFont="1" applyFill="1" applyBorder="1" applyAlignment="1">
      <alignment horizontal="left" wrapText="1"/>
    </xf>
    <xf numFmtId="0" fontId="2" fillId="0" borderId="12" xfId="0" applyNumberFormat="1" applyFont="1" applyBorder="1" applyAlignment="1">
      <alignment horizontal="left" vertical="center" wrapText="1"/>
    </xf>
    <xf numFmtId="4" fontId="2" fillId="3" borderId="12" xfId="0" applyNumberFormat="1" applyFont="1" applyFill="1" applyBorder="1" applyAlignment="1">
      <alignment horizontal="center" vertical="center"/>
    </xf>
    <xf numFmtId="9" fontId="2" fillId="3" borderId="12" xfId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 wrapText="1"/>
    </xf>
    <xf numFmtId="0" fontId="2" fillId="3" borderId="12" xfId="0" applyNumberFormat="1" applyFont="1" applyFill="1" applyBorder="1" applyAlignment="1">
      <alignment horizontal="left" vertical="center" wrapText="1"/>
    </xf>
    <xf numFmtId="0" fontId="9" fillId="3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/>
    </xf>
    <xf numFmtId="164" fontId="2" fillId="3" borderId="12" xfId="1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9" fontId="2" fillId="0" borderId="12" xfId="1" applyFont="1" applyFill="1" applyBorder="1" applyAlignment="1">
      <alignment horizontal="center" vertical="center"/>
    </xf>
    <xf numFmtId="9" fontId="9" fillId="8" borderId="12" xfId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9" borderId="3" xfId="0" applyNumberFormat="1" applyFont="1" applyFill="1" applyBorder="1" applyAlignment="1">
      <alignment horizontal="center" vertical="center" wrapText="1"/>
    </xf>
    <xf numFmtId="0" fontId="2" fillId="9" borderId="4" xfId="0" applyNumberFormat="1" applyFont="1" applyFill="1" applyBorder="1" applyAlignment="1">
      <alignment horizontal="center" vertical="center" wrapText="1"/>
    </xf>
    <xf numFmtId="0" fontId="2" fillId="9" borderId="6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right" vertical="center"/>
    </xf>
    <xf numFmtId="4" fontId="9" fillId="8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justify"/>
    </xf>
    <xf numFmtId="0" fontId="9" fillId="8" borderId="1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237"/>
  <sheetViews>
    <sheetView topLeftCell="J23" workbookViewId="0">
      <selection activeCell="P37" sqref="P37"/>
    </sheetView>
  </sheetViews>
  <sheetFormatPr defaultRowHeight="12.75"/>
  <cols>
    <col min="1" max="1" width="10.5703125" bestFit="1" customWidth="1"/>
    <col min="2" max="2" width="2.5703125" style="45" customWidth="1"/>
    <col min="3" max="3" width="34.140625" customWidth="1"/>
    <col min="4" max="4" width="2.28515625" style="45" customWidth="1"/>
    <col min="5" max="5" width="38.85546875" customWidth="1"/>
    <col min="6" max="6" width="2.5703125" style="45" customWidth="1"/>
    <col min="7" max="7" width="28.28515625" customWidth="1"/>
    <col min="8" max="8" width="2.7109375" style="45" customWidth="1"/>
    <col min="9" max="9" width="32.42578125" customWidth="1"/>
    <col min="10" max="10" width="2.7109375" style="45" customWidth="1"/>
    <col min="11" max="11" width="28.42578125" customWidth="1"/>
    <col min="12" max="12" width="3.7109375" style="45" customWidth="1"/>
    <col min="13" max="13" width="85.85546875" style="16" customWidth="1"/>
  </cols>
  <sheetData>
    <row r="1" spans="1:37" s="40" customFormat="1" ht="59.25" customHeight="1">
      <c r="A1" s="41" t="s">
        <v>100</v>
      </c>
      <c r="B1" s="44"/>
      <c r="C1" s="41" t="s">
        <v>99</v>
      </c>
      <c r="D1" s="44"/>
      <c r="E1" s="41" t="s">
        <v>173</v>
      </c>
      <c r="F1" s="46"/>
      <c r="G1" s="41" t="s">
        <v>85</v>
      </c>
      <c r="H1" s="44"/>
      <c r="I1" s="41" t="s">
        <v>98</v>
      </c>
      <c r="J1" s="44"/>
      <c r="K1" s="41" t="s">
        <v>97</v>
      </c>
      <c r="L1" s="44"/>
      <c r="M1" s="43" t="s">
        <v>101</v>
      </c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7" ht="71.25">
      <c r="A2">
        <v>1</v>
      </c>
      <c r="C2" s="17" t="s">
        <v>76</v>
      </c>
      <c r="E2" t="s">
        <v>204</v>
      </c>
      <c r="G2" s="21" t="s">
        <v>86</v>
      </c>
      <c r="I2" s="22" t="s">
        <v>91</v>
      </c>
      <c r="K2">
        <v>0.2</v>
      </c>
      <c r="M2" s="25" t="s">
        <v>102</v>
      </c>
    </row>
    <row r="3" spans="1:37" ht="51">
      <c r="A3">
        <v>2</v>
      </c>
      <c r="C3" s="17" t="s">
        <v>77</v>
      </c>
      <c r="E3" t="s">
        <v>212</v>
      </c>
      <c r="G3" s="21" t="s">
        <v>90</v>
      </c>
      <c r="I3" s="22" t="s">
        <v>92</v>
      </c>
      <c r="K3">
        <v>0.3</v>
      </c>
      <c r="M3" s="25" t="s">
        <v>103</v>
      </c>
    </row>
    <row r="4" spans="1:37" ht="25.5">
      <c r="A4">
        <v>3</v>
      </c>
      <c r="C4" s="17" t="s">
        <v>78</v>
      </c>
      <c r="E4" t="s">
        <v>213</v>
      </c>
      <c r="G4" s="21" t="s">
        <v>89</v>
      </c>
      <c r="I4" s="22" t="s">
        <v>93</v>
      </c>
      <c r="K4">
        <v>0.4</v>
      </c>
      <c r="M4" s="25" t="s">
        <v>104</v>
      </c>
    </row>
    <row r="5" spans="1:37" ht="38.25">
      <c r="A5">
        <v>4</v>
      </c>
      <c r="C5" s="17" t="s">
        <v>79</v>
      </c>
      <c r="E5" t="s">
        <v>214</v>
      </c>
      <c r="G5" s="21" t="s">
        <v>88</v>
      </c>
      <c r="I5" s="22" t="s">
        <v>94</v>
      </c>
      <c r="K5">
        <v>0.5</v>
      </c>
      <c r="M5" s="25" t="s">
        <v>208</v>
      </c>
    </row>
    <row r="6" spans="1:37" ht="57">
      <c r="A6">
        <v>5</v>
      </c>
      <c r="C6" s="17" t="s">
        <v>80</v>
      </c>
      <c r="E6" t="s">
        <v>205</v>
      </c>
      <c r="G6" s="21" t="s">
        <v>87</v>
      </c>
      <c r="I6" s="16" t="s">
        <v>95</v>
      </c>
      <c r="K6">
        <v>0.6</v>
      </c>
      <c r="M6" s="25" t="s">
        <v>105</v>
      </c>
    </row>
    <row r="7" spans="1:37" ht="25.5">
      <c r="A7">
        <v>6</v>
      </c>
      <c r="C7" s="17" t="s">
        <v>81</v>
      </c>
      <c r="E7" t="s">
        <v>216</v>
      </c>
      <c r="I7" s="16" t="s">
        <v>96</v>
      </c>
      <c r="K7">
        <v>0.7</v>
      </c>
      <c r="M7" s="25" t="s">
        <v>106</v>
      </c>
    </row>
    <row r="8" spans="1:37" ht="25.5">
      <c r="A8">
        <v>7</v>
      </c>
      <c r="C8" s="17" t="s">
        <v>82</v>
      </c>
      <c r="E8" s="47" t="s">
        <v>217</v>
      </c>
      <c r="I8" s="16"/>
      <c r="K8">
        <v>0.8</v>
      </c>
      <c r="M8" s="25" t="s">
        <v>107</v>
      </c>
    </row>
    <row r="9" spans="1:37" ht="16.5">
      <c r="A9">
        <v>8</v>
      </c>
      <c r="C9" s="17"/>
      <c r="E9" t="s">
        <v>215</v>
      </c>
      <c r="I9" s="16"/>
      <c r="K9">
        <v>0.9</v>
      </c>
      <c r="M9" s="25" t="s">
        <v>108</v>
      </c>
    </row>
    <row r="10" spans="1:37" ht="16.5">
      <c r="A10">
        <v>9</v>
      </c>
      <c r="E10" s="47" t="s">
        <v>206</v>
      </c>
      <c r="I10" s="16"/>
      <c r="K10">
        <v>1</v>
      </c>
      <c r="M10" s="25" t="s">
        <v>109</v>
      </c>
    </row>
    <row r="11" spans="1:37" ht="16.5">
      <c r="A11">
        <v>10</v>
      </c>
      <c r="E11" t="s">
        <v>218</v>
      </c>
      <c r="I11" s="16"/>
      <c r="K11">
        <v>1.1000000000000001</v>
      </c>
      <c r="M11" s="25" t="s">
        <v>110</v>
      </c>
    </row>
    <row r="12" spans="1:37" ht="16.5">
      <c r="A12">
        <v>11</v>
      </c>
      <c r="E12" s="47" t="s">
        <v>207</v>
      </c>
      <c r="I12" s="16"/>
      <c r="K12">
        <v>1.2</v>
      </c>
      <c r="M12" s="25" t="s">
        <v>111</v>
      </c>
    </row>
    <row r="13" spans="1:37" ht="16.5">
      <c r="A13">
        <v>12</v>
      </c>
      <c r="E13" t="s">
        <v>219</v>
      </c>
      <c r="I13" s="16"/>
      <c r="K13">
        <v>1.3</v>
      </c>
      <c r="M13" s="25" t="s">
        <v>112</v>
      </c>
    </row>
    <row r="14" spans="1:37" ht="16.5">
      <c r="A14">
        <v>13</v>
      </c>
      <c r="I14" s="16"/>
      <c r="K14">
        <v>1.4</v>
      </c>
      <c r="M14" s="25" t="s">
        <v>113</v>
      </c>
    </row>
    <row r="15" spans="1:37" ht="16.5">
      <c r="A15">
        <v>14</v>
      </c>
      <c r="I15" s="16"/>
      <c r="K15">
        <v>1.5</v>
      </c>
      <c r="M15" s="25" t="s">
        <v>114</v>
      </c>
    </row>
    <row r="16" spans="1:37" ht="16.5">
      <c r="A16">
        <v>15</v>
      </c>
      <c r="I16" s="16"/>
      <c r="K16">
        <v>1.6</v>
      </c>
      <c r="M16" s="25" t="s">
        <v>115</v>
      </c>
    </row>
    <row r="17" spans="1:13" ht="16.5">
      <c r="A17">
        <v>16</v>
      </c>
      <c r="I17" s="16"/>
      <c r="K17">
        <v>1.7</v>
      </c>
      <c r="M17" s="25" t="s">
        <v>116</v>
      </c>
    </row>
    <row r="18" spans="1:13" ht="16.5">
      <c r="A18">
        <v>17</v>
      </c>
      <c r="I18" s="16"/>
      <c r="K18">
        <v>1.8</v>
      </c>
      <c r="M18" s="25" t="s">
        <v>117</v>
      </c>
    </row>
    <row r="19" spans="1:13" ht="16.5">
      <c r="A19">
        <v>18</v>
      </c>
      <c r="I19" s="16"/>
      <c r="K19">
        <v>1.9</v>
      </c>
      <c r="M19" s="25" t="s">
        <v>118</v>
      </c>
    </row>
    <row r="20" spans="1:13" ht="16.5">
      <c r="A20">
        <v>19</v>
      </c>
      <c r="K20">
        <v>2</v>
      </c>
      <c r="M20" s="25" t="s">
        <v>119</v>
      </c>
    </row>
    <row r="21" spans="1:13" ht="16.5">
      <c r="A21">
        <v>20</v>
      </c>
      <c r="K21">
        <v>2.1</v>
      </c>
      <c r="M21" s="25" t="s">
        <v>120</v>
      </c>
    </row>
    <row r="22" spans="1:13" ht="16.5">
      <c r="A22">
        <v>21</v>
      </c>
      <c r="K22">
        <v>2.2000000000000002</v>
      </c>
      <c r="M22" s="25" t="s">
        <v>121</v>
      </c>
    </row>
    <row r="23" spans="1:13" ht="16.5">
      <c r="A23">
        <v>22</v>
      </c>
      <c r="K23">
        <v>2.2999999999999998</v>
      </c>
      <c r="M23" s="25" t="s">
        <v>122</v>
      </c>
    </row>
    <row r="24" spans="1:13" ht="16.5">
      <c r="A24">
        <v>23</v>
      </c>
      <c r="K24">
        <v>2.4</v>
      </c>
      <c r="M24" s="25" t="s">
        <v>123</v>
      </c>
    </row>
    <row r="25" spans="1:13" ht="16.5">
      <c r="A25">
        <v>24</v>
      </c>
      <c r="K25">
        <v>2.5</v>
      </c>
      <c r="M25" s="25" t="s">
        <v>124</v>
      </c>
    </row>
    <row r="26" spans="1:13" ht="16.5">
      <c r="A26">
        <v>25</v>
      </c>
      <c r="K26">
        <v>2.6</v>
      </c>
      <c r="M26" s="25" t="s">
        <v>209</v>
      </c>
    </row>
    <row r="27" spans="1:13" ht="16.5">
      <c r="A27">
        <v>26</v>
      </c>
      <c r="K27">
        <v>2.7</v>
      </c>
      <c r="M27" s="25" t="s">
        <v>277</v>
      </c>
    </row>
    <row r="28" spans="1:13" ht="16.5">
      <c r="A28">
        <v>27</v>
      </c>
      <c r="K28">
        <v>2.8</v>
      </c>
      <c r="M28" s="25" t="s">
        <v>125</v>
      </c>
    </row>
    <row r="29" spans="1:13" ht="16.5">
      <c r="A29">
        <v>28</v>
      </c>
      <c r="K29">
        <v>2.9</v>
      </c>
      <c r="M29" s="25" t="s">
        <v>126</v>
      </c>
    </row>
    <row r="30" spans="1:13" ht="16.5">
      <c r="A30">
        <v>29</v>
      </c>
      <c r="K30">
        <v>3</v>
      </c>
      <c r="M30" s="25" t="s">
        <v>127</v>
      </c>
    </row>
    <row r="31" spans="1:13" ht="16.5">
      <c r="A31">
        <v>30</v>
      </c>
      <c r="K31">
        <v>3.1</v>
      </c>
      <c r="M31" s="25" t="s">
        <v>128</v>
      </c>
    </row>
    <row r="32" spans="1:13" ht="16.5">
      <c r="A32">
        <v>31</v>
      </c>
      <c r="K32">
        <v>3.2</v>
      </c>
      <c r="M32" s="25" t="s">
        <v>129</v>
      </c>
    </row>
    <row r="33" spans="1:13" ht="16.5">
      <c r="A33">
        <v>32</v>
      </c>
      <c r="K33">
        <v>3.3</v>
      </c>
      <c r="M33" s="25" t="s">
        <v>130</v>
      </c>
    </row>
    <row r="34" spans="1:13" ht="16.5">
      <c r="A34">
        <v>33</v>
      </c>
      <c r="K34">
        <v>3.4</v>
      </c>
      <c r="M34" s="25" t="s">
        <v>131</v>
      </c>
    </row>
    <row r="35" spans="1:13" ht="16.5">
      <c r="A35">
        <v>34</v>
      </c>
      <c r="K35">
        <v>3.5</v>
      </c>
      <c r="M35" s="25" t="s">
        <v>132</v>
      </c>
    </row>
    <row r="36" spans="1:13" ht="16.5">
      <c r="A36">
        <v>35</v>
      </c>
      <c r="K36">
        <v>3.6</v>
      </c>
      <c r="M36" s="25" t="s">
        <v>133</v>
      </c>
    </row>
    <row r="37" spans="1:13" ht="16.5">
      <c r="A37">
        <v>36</v>
      </c>
      <c r="K37">
        <v>3.7</v>
      </c>
      <c r="M37" s="25" t="s">
        <v>134</v>
      </c>
    </row>
    <row r="38" spans="1:13" ht="16.5">
      <c r="A38">
        <v>37</v>
      </c>
      <c r="K38">
        <v>3.8</v>
      </c>
      <c r="M38" s="25" t="s">
        <v>135</v>
      </c>
    </row>
    <row r="39" spans="1:13" ht="16.5">
      <c r="A39">
        <v>38</v>
      </c>
      <c r="K39">
        <v>3.9</v>
      </c>
      <c r="M39" s="25" t="s">
        <v>136</v>
      </c>
    </row>
    <row r="40" spans="1:13" ht="16.5">
      <c r="A40">
        <v>39</v>
      </c>
      <c r="K40">
        <v>4</v>
      </c>
      <c r="M40" s="25" t="s">
        <v>137</v>
      </c>
    </row>
    <row r="41" spans="1:13" ht="16.5">
      <c r="A41">
        <v>40</v>
      </c>
      <c r="K41">
        <v>4.0999999999999996</v>
      </c>
      <c r="M41" s="25" t="s">
        <v>138</v>
      </c>
    </row>
    <row r="42" spans="1:13" ht="16.5">
      <c r="A42">
        <v>41</v>
      </c>
      <c r="K42">
        <v>4.2</v>
      </c>
      <c r="M42" s="25" t="s">
        <v>139</v>
      </c>
    </row>
    <row r="43" spans="1:13" ht="16.5">
      <c r="A43">
        <v>42</v>
      </c>
      <c r="K43">
        <v>4.3</v>
      </c>
      <c r="M43" s="25" t="s">
        <v>210</v>
      </c>
    </row>
    <row r="44" spans="1:13" ht="16.5">
      <c r="A44">
        <v>43</v>
      </c>
      <c r="K44">
        <v>4.4000000000000004</v>
      </c>
      <c r="M44" s="25" t="s">
        <v>211</v>
      </c>
    </row>
    <row r="45" spans="1:13" ht="16.5">
      <c r="A45">
        <v>44</v>
      </c>
      <c r="K45">
        <v>4.5</v>
      </c>
      <c r="M45" s="25" t="s">
        <v>140</v>
      </c>
    </row>
    <row r="46" spans="1:13" ht="16.5">
      <c r="A46">
        <v>45</v>
      </c>
      <c r="K46">
        <v>4.5999999999999996</v>
      </c>
      <c r="M46" s="25" t="s">
        <v>141</v>
      </c>
    </row>
    <row r="47" spans="1:13" ht="16.5">
      <c r="A47">
        <v>46</v>
      </c>
      <c r="K47">
        <v>4.7</v>
      </c>
      <c r="M47" s="25" t="s">
        <v>142</v>
      </c>
    </row>
    <row r="48" spans="1:13" ht="16.5">
      <c r="A48">
        <v>47</v>
      </c>
      <c r="K48">
        <v>4.8</v>
      </c>
      <c r="M48" s="25" t="s">
        <v>143</v>
      </c>
    </row>
    <row r="49" spans="1:13" ht="16.5">
      <c r="A49">
        <v>48</v>
      </c>
      <c r="K49">
        <v>4.9000000000000004</v>
      </c>
      <c r="M49" s="25" t="s">
        <v>144</v>
      </c>
    </row>
    <row r="50" spans="1:13" ht="16.5">
      <c r="A50">
        <v>49</v>
      </c>
      <c r="K50">
        <v>5</v>
      </c>
      <c r="M50" s="25" t="s">
        <v>145</v>
      </c>
    </row>
    <row r="51" spans="1:13" ht="16.5">
      <c r="A51">
        <v>50</v>
      </c>
      <c r="K51">
        <v>5.0999999999999996</v>
      </c>
      <c r="M51" s="25" t="s">
        <v>146</v>
      </c>
    </row>
    <row r="52" spans="1:13" ht="16.5">
      <c r="A52">
        <v>51</v>
      </c>
      <c r="K52">
        <v>5.2</v>
      </c>
      <c r="M52" s="25" t="s">
        <v>147</v>
      </c>
    </row>
    <row r="53" spans="1:13" ht="16.5">
      <c r="A53">
        <v>52</v>
      </c>
      <c r="K53">
        <v>5.3</v>
      </c>
      <c r="M53" s="25" t="s">
        <v>148</v>
      </c>
    </row>
    <row r="54" spans="1:13" ht="16.5">
      <c r="A54">
        <v>53</v>
      </c>
      <c r="K54">
        <v>5.4</v>
      </c>
      <c r="M54" s="25" t="s">
        <v>149</v>
      </c>
    </row>
    <row r="55" spans="1:13" ht="16.5">
      <c r="A55">
        <v>54</v>
      </c>
      <c r="K55">
        <v>5.5</v>
      </c>
      <c r="M55" s="25" t="s">
        <v>150</v>
      </c>
    </row>
    <row r="56" spans="1:13" ht="16.5">
      <c r="A56">
        <v>55</v>
      </c>
      <c r="K56">
        <v>5.6</v>
      </c>
      <c r="M56" s="25" t="s">
        <v>151</v>
      </c>
    </row>
    <row r="57" spans="1:13" ht="16.5">
      <c r="A57">
        <v>56</v>
      </c>
      <c r="K57">
        <v>5.7</v>
      </c>
      <c r="M57" s="25" t="s">
        <v>152</v>
      </c>
    </row>
    <row r="58" spans="1:13" ht="16.5">
      <c r="A58">
        <v>57</v>
      </c>
      <c r="K58">
        <v>5.8</v>
      </c>
      <c r="M58" s="25" t="s">
        <v>153</v>
      </c>
    </row>
    <row r="59" spans="1:13" ht="16.5">
      <c r="A59">
        <v>58</v>
      </c>
      <c r="K59">
        <v>5.9</v>
      </c>
      <c r="M59" s="25" t="s">
        <v>154</v>
      </c>
    </row>
    <row r="60" spans="1:13" ht="16.5">
      <c r="A60">
        <v>59</v>
      </c>
      <c r="K60">
        <v>6</v>
      </c>
      <c r="M60" s="25" t="s">
        <v>155</v>
      </c>
    </row>
    <row r="61" spans="1:13" ht="16.5">
      <c r="A61">
        <v>60</v>
      </c>
      <c r="K61">
        <v>6.1</v>
      </c>
      <c r="M61" s="25" t="s">
        <v>156</v>
      </c>
    </row>
    <row r="62" spans="1:13" ht="16.5">
      <c r="A62">
        <v>61</v>
      </c>
      <c r="K62">
        <v>6.2</v>
      </c>
      <c r="M62" s="25" t="s">
        <v>157</v>
      </c>
    </row>
    <row r="63" spans="1:13" ht="16.5">
      <c r="A63">
        <v>62</v>
      </c>
      <c r="K63">
        <v>6.3</v>
      </c>
      <c r="M63" s="25" t="s">
        <v>158</v>
      </c>
    </row>
    <row r="64" spans="1:13" ht="16.5">
      <c r="A64">
        <v>63</v>
      </c>
      <c r="K64">
        <v>6.4</v>
      </c>
      <c r="M64" s="25" t="s">
        <v>159</v>
      </c>
    </row>
    <row r="65" spans="1:13" ht="16.5">
      <c r="A65">
        <v>64</v>
      </c>
      <c r="K65">
        <v>6.5</v>
      </c>
      <c r="M65" s="25" t="s">
        <v>160</v>
      </c>
    </row>
    <row r="66" spans="1:13" ht="16.5">
      <c r="A66">
        <v>65</v>
      </c>
      <c r="K66">
        <v>6.6</v>
      </c>
      <c r="M66" s="25" t="s">
        <v>161</v>
      </c>
    </row>
    <row r="67" spans="1:13" ht="16.5">
      <c r="A67">
        <v>66</v>
      </c>
      <c r="K67">
        <v>6.7</v>
      </c>
      <c r="M67" s="25" t="s">
        <v>162</v>
      </c>
    </row>
    <row r="68" spans="1:13" ht="16.5">
      <c r="A68">
        <v>67</v>
      </c>
      <c r="K68">
        <v>6.8</v>
      </c>
      <c r="M68" s="25" t="s">
        <v>163</v>
      </c>
    </row>
    <row r="69" spans="1:13" ht="16.5">
      <c r="A69">
        <v>68</v>
      </c>
      <c r="K69">
        <v>6.9</v>
      </c>
      <c r="M69" s="25" t="s">
        <v>164</v>
      </c>
    </row>
    <row r="70" spans="1:13" ht="16.5">
      <c r="A70">
        <v>69</v>
      </c>
      <c r="K70">
        <v>7</v>
      </c>
      <c r="M70" s="25" t="s">
        <v>165</v>
      </c>
    </row>
    <row r="71" spans="1:13" ht="16.5">
      <c r="A71">
        <v>70</v>
      </c>
      <c r="K71">
        <v>7.1</v>
      </c>
      <c r="M71" s="25" t="s">
        <v>166</v>
      </c>
    </row>
    <row r="72" spans="1:13" ht="16.5">
      <c r="A72">
        <v>71</v>
      </c>
      <c r="K72">
        <v>7.2</v>
      </c>
      <c r="M72" s="25" t="s">
        <v>167</v>
      </c>
    </row>
    <row r="73" spans="1:13" ht="16.5">
      <c r="A73">
        <v>72</v>
      </c>
      <c r="K73">
        <v>7.3</v>
      </c>
      <c r="M73" s="25" t="s">
        <v>168</v>
      </c>
    </row>
    <row r="74" spans="1:13" ht="16.5">
      <c r="A74">
        <v>73</v>
      </c>
      <c r="K74">
        <v>7.4</v>
      </c>
      <c r="M74" s="25" t="s">
        <v>169</v>
      </c>
    </row>
    <row r="75" spans="1:13" ht="16.5">
      <c r="A75">
        <v>74</v>
      </c>
      <c r="K75">
        <v>7.5</v>
      </c>
      <c r="M75" s="25" t="s">
        <v>170</v>
      </c>
    </row>
    <row r="76" spans="1:13" ht="16.5">
      <c r="A76">
        <v>75</v>
      </c>
      <c r="K76">
        <v>7.6</v>
      </c>
      <c r="M76" s="25" t="s">
        <v>171</v>
      </c>
    </row>
    <row r="77" spans="1:13" ht="16.5">
      <c r="A77">
        <v>76</v>
      </c>
      <c r="K77">
        <v>7.7</v>
      </c>
      <c r="M77" s="25" t="s">
        <v>172</v>
      </c>
    </row>
    <row r="78" spans="1:13">
      <c r="A78">
        <v>77</v>
      </c>
      <c r="K78">
        <v>7.8</v>
      </c>
    </row>
    <row r="79" spans="1:13">
      <c r="A79">
        <v>78</v>
      </c>
      <c r="K79">
        <v>7.9</v>
      </c>
    </row>
    <row r="80" spans="1:13" ht="16.5">
      <c r="A80">
        <v>79</v>
      </c>
      <c r="K80">
        <v>8</v>
      </c>
      <c r="M80" s="53"/>
    </row>
    <row r="81" spans="1:13" ht="16.5">
      <c r="A81">
        <v>80</v>
      </c>
      <c r="K81">
        <v>8.1</v>
      </c>
      <c r="M81" s="53"/>
    </row>
    <row r="82" spans="1:13" ht="16.5">
      <c r="A82">
        <v>81</v>
      </c>
      <c r="K82">
        <v>8.1999999999999993</v>
      </c>
      <c r="M82" s="53"/>
    </row>
    <row r="83" spans="1:13" ht="16.5">
      <c r="A83">
        <v>82</v>
      </c>
      <c r="K83">
        <v>8.3000000000000007</v>
      </c>
      <c r="M83" s="53"/>
    </row>
    <row r="84" spans="1:13" ht="16.5">
      <c r="A84">
        <v>83</v>
      </c>
      <c r="K84">
        <v>8.4</v>
      </c>
      <c r="M84" s="53"/>
    </row>
    <row r="85" spans="1:13" ht="16.5">
      <c r="A85">
        <v>84</v>
      </c>
      <c r="K85">
        <v>8.5</v>
      </c>
      <c r="M85" s="53"/>
    </row>
    <row r="86" spans="1:13" ht="16.5">
      <c r="A86">
        <v>85</v>
      </c>
      <c r="K86">
        <v>8.6</v>
      </c>
      <c r="M86" s="53"/>
    </row>
    <row r="87" spans="1:13" ht="16.5">
      <c r="A87">
        <v>86</v>
      </c>
      <c r="K87">
        <v>8.6999999999999993</v>
      </c>
      <c r="M87" s="53"/>
    </row>
    <row r="88" spans="1:13" ht="16.5">
      <c r="A88">
        <v>87</v>
      </c>
      <c r="K88">
        <v>8.8000000000000007</v>
      </c>
      <c r="M88" s="53"/>
    </row>
    <row r="89" spans="1:13" ht="16.5">
      <c r="A89">
        <v>88</v>
      </c>
      <c r="K89">
        <v>8.9</v>
      </c>
      <c r="M89" s="53"/>
    </row>
    <row r="90" spans="1:13" ht="16.5">
      <c r="A90">
        <v>89</v>
      </c>
      <c r="K90">
        <v>9</v>
      </c>
      <c r="M90" s="53"/>
    </row>
    <row r="91" spans="1:13" ht="16.5">
      <c r="A91">
        <v>90</v>
      </c>
      <c r="K91">
        <v>9.1</v>
      </c>
      <c r="M91" s="53"/>
    </row>
    <row r="92" spans="1:13" ht="16.5">
      <c r="A92">
        <v>0.5</v>
      </c>
      <c r="M92" s="53"/>
    </row>
    <row r="93" spans="1:13" ht="16.5">
      <c r="A93">
        <v>2.5</v>
      </c>
      <c r="M93" s="53"/>
    </row>
    <row r="94" spans="1:13" ht="16.5">
      <c r="A94">
        <v>93</v>
      </c>
      <c r="M94" s="53"/>
    </row>
    <row r="95" spans="1:13" ht="16.5">
      <c r="A95">
        <v>94</v>
      </c>
      <c r="M95" s="53"/>
    </row>
    <row r="96" spans="1:13" ht="16.5">
      <c r="A96">
        <v>95</v>
      </c>
      <c r="M96" s="53"/>
    </row>
    <row r="97" spans="1:13" ht="16.5">
      <c r="A97">
        <v>96</v>
      </c>
      <c r="M97" s="53"/>
    </row>
    <row r="98" spans="1:13" ht="16.5">
      <c r="A98">
        <v>97</v>
      </c>
      <c r="M98" s="53"/>
    </row>
    <row r="99" spans="1:13" ht="16.5">
      <c r="A99">
        <v>98</v>
      </c>
      <c r="M99" s="53"/>
    </row>
    <row r="100" spans="1:13" ht="16.5">
      <c r="A100">
        <v>99</v>
      </c>
      <c r="M100" s="53"/>
    </row>
    <row r="101" spans="1:13" ht="16.5">
      <c r="A101">
        <v>100</v>
      </c>
      <c r="M101" s="53"/>
    </row>
    <row r="102" spans="1:13" ht="16.5">
      <c r="A102">
        <v>101</v>
      </c>
      <c r="M102" s="53"/>
    </row>
    <row r="103" spans="1:13" ht="16.5">
      <c r="A103">
        <v>102</v>
      </c>
      <c r="M103" s="53"/>
    </row>
    <row r="104" spans="1:13" ht="16.5">
      <c r="A104">
        <v>103</v>
      </c>
      <c r="M104" s="53"/>
    </row>
    <row r="105" spans="1:13" ht="16.5">
      <c r="A105">
        <v>104</v>
      </c>
      <c r="M105" s="53"/>
    </row>
    <row r="106" spans="1:13" ht="16.5">
      <c r="A106">
        <v>105</v>
      </c>
      <c r="M106" s="53"/>
    </row>
    <row r="107" spans="1:13" ht="16.5">
      <c r="A107">
        <v>106</v>
      </c>
      <c r="M107" s="53"/>
    </row>
    <row r="108" spans="1:13" ht="16.5">
      <c r="A108">
        <v>107</v>
      </c>
      <c r="M108" s="53"/>
    </row>
    <row r="109" spans="1:13" ht="16.5">
      <c r="A109">
        <v>108</v>
      </c>
      <c r="M109" s="53"/>
    </row>
    <row r="110" spans="1:13" ht="16.5">
      <c r="A110">
        <v>109</v>
      </c>
      <c r="M110" s="53"/>
    </row>
    <row r="111" spans="1:13" ht="16.5">
      <c r="A111">
        <v>110</v>
      </c>
      <c r="M111" s="53"/>
    </row>
    <row r="112" spans="1:13" ht="16.5">
      <c r="A112">
        <v>111</v>
      </c>
      <c r="M112" s="53"/>
    </row>
    <row r="113" spans="1:13" ht="16.5">
      <c r="A113">
        <v>112</v>
      </c>
      <c r="M113" s="53"/>
    </row>
    <row r="114" spans="1:13" ht="16.5">
      <c r="A114">
        <v>113</v>
      </c>
      <c r="M114" s="53"/>
    </row>
    <row r="115" spans="1:13" ht="16.5">
      <c r="A115">
        <v>114</v>
      </c>
      <c r="M115" s="53"/>
    </row>
    <row r="116" spans="1:13" ht="16.5">
      <c r="A116">
        <v>115</v>
      </c>
      <c r="M116" s="53"/>
    </row>
    <row r="117" spans="1:13" ht="16.5">
      <c r="A117">
        <v>116</v>
      </c>
      <c r="M117" s="53"/>
    </row>
    <row r="118" spans="1:13" ht="16.5">
      <c r="A118">
        <v>117</v>
      </c>
      <c r="M118" s="53"/>
    </row>
    <row r="119" spans="1:13" ht="16.5">
      <c r="A119">
        <v>118</v>
      </c>
      <c r="M119" s="53"/>
    </row>
    <row r="120" spans="1:13" ht="16.5">
      <c r="A120">
        <v>119</v>
      </c>
      <c r="M120" s="53"/>
    </row>
    <row r="121" spans="1:13" ht="16.5">
      <c r="A121">
        <v>120</v>
      </c>
      <c r="M121" s="53"/>
    </row>
    <row r="122" spans="1:13">
      <c r="A122">
        <v>121</v>
      </c>
    </row>
    <row r="123" spans="1:13">
      <c r="A123">
        <v>122</v>
      </c>
    </row>
    <row r="124" spans="1:13">
      <c r="A124">
        <v>123</v>
      </c>
    </row>
    <row r="125" spans="1:13">
      <c r="A125">
        <v>124</v>
      </c>
    </row>
    <row r="126" spans="1:13">
      <c r="A126">
        <v>125</v>
      </c>
    </row>
    <row r="127" spans="1:13">
      <c r="A127">
        <v>126</v>
      </c>
    </row>
    <row r="128" spans="1:13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  <row r="132" spans="1:1">
      <c r="A132">
        <v>131</v>
      </c>
    </row>
    <row r="133" spans="1:1">
      <c r="A133">
        <v>132</v>
      </c>
    </row>
    <row r="134" spans="1:1">
      <c r="A134">
        <v>133</v>
      </c>
    </row>
    <row r="135" spans="1:1">
      <c r="A135">
        <v>134</v>
      </c>
    </row>
    <row r="136" spans="1:1">
      <c r="A136">
        <v>135</v>
      </c>
    </row>
    <row r="137" spans="1:1">
      <c r="A137">
        <v>136</v>
      </c>
    </row>
    <row r="138" spans="1:1">
      <c r="A138">
        <v>137</v>
      </c>
    </row>
    <row r="139" spans="1:1">
      <c r="A139">
        <v>138</v>
      </c>
    </row>
    <row r="140" spans="1:1">
      <c r="A140">
        <v>139</v>
      </c>
    </row>
    <row r="141" spans="1:1">
      <c r="A141">
        <v>140</v>
      </c>
    </row>
    <row r="142" spans="1:1">
      <c r="A142">
        <v>141</v>
      </c>
    </row>
    <row r="143" spans="1:1">
      <c r="A143">
        <v>142</v>
      </c>
    </row>
    <row r="144" spans="1:1">
      <c r="A144">
        <v>143</v>
      </c>
    </row>
    <row r="145" spans="1:1">
      <c r="A145">
        <v>144</v>
      </c>
    </row>
    <row r="146" spans="1:1">
      <c r="A146">
        <v>145</v>
      </c>
    </row>
    <row r="147" spans="1:1">
      <c r="A147">
        <v>146</v>
      </c>
    </row>
    <row r="148" spans="1:1">
      <c r="A148">
        <v>147</v>
      </c>
    </row>
    <row r="149" spans="1:1">
      <c r="A149">
        <v>148</v>
      </c>
    </row>
    <row r="150" spans="1:1">
      <c r="A150">
        <v>149</v>
      </c>
    </row>
    <row r="151" spans="1:1">
      <c r="A151">
        <v>150</v>
      </c>
    </row>
    <row r="152" spans="1:1">
      <c r="A152">
        <v>151</v>
      </c>
    </row>
    <row r="153" spans="1:1">
      <c r="A153">
        <v>152</v>
      </c>
    </row>
    <row r="154" spans="1:1">
      <c r="A154">
        <v>153</v>
      </c>
    </row>
    <row r="155" spans="1:1">
      <c r="A155">
        <v>154</v>
      </c>
    </row>
    <row r="156" spans="1:1">
      <c r="A156">
        <v>155</v>
      </c>
    </row>
    <row r="157" spans="1:1">
      <c r="A157">
        <v>156</v>
      </c>
    </row>
    <row r="158" spans="1:1">
      <c r="A158">
        <v>157</v>
      </c>
    </row>
    <row r="159" spans="1:1">
      <c r="A159">
        <v>158</v>
      </c>
    </row>
    <row r="160" spans="1:1">
      <c r="A160">
        <v>159</v>
      </c>
    </row>
    <row r="161" spans="1:1">
      <c r="A161">
        <v>160</v>
      </c>
    </row>
    <row r="162" spans="1:1">
      <c r="A162">
        <v>161</v>
      </c>
    </row>
    <row r="163" spans="1:1">
      <c r="A163">
        <v>162</v>
      </c>
    </row>
    <row r="164" spans="1:1">
      <c r="A164">
        <v>163</v>
      </c>
    </row>
    <row r="165" spans="1:1">
      <c r="A165">
        <v>164</v>
      </c>
    </row>
    <row r="166" spans="1:1">
      <c r="A166">
        <v>165</v>
      </c>
    </row>
    <row r="167" spans="1:1">
      <c r="A167">
        <v>166</v>
      </c>
    </row>
    <row r="168" spans="1:1">
      <c r="A168">
        <v>167</v>
      </c>
    </row>
    <row r="169" spans="1:1">
      <c r="A169">
        <v>168</v>
      </c>
    </row>
    <row r="170" spans="1:1">
      <c r="A170">
        <v>169</v>
      </c>
    </row>
    <row r="171" spans="1:1">
      <c r="A171">
        <v>170</v>
      </c>
    </row>
    <row r="172" spans="1:1">
      <c r="A172">
        <v>171</v>
      </c>
    </row>
    <row r="173" spans="1:1">
      <c r="A173">
        <v>172</v>
      </c>
    </row>
    <row r="174" spans="1:1">
      <c r="A174">
        <v>173</v>
      </c>
    </row>
    <row r="175" spans="1:1">
      <c r="A175">
        <v>174</v>
      </c>
    </row>
    <row r="176" spans="1:1">
      <c r="A176">
        <v>175</v>
      </c>
    </row>
    <row r="177" spans="1:1">
      <c r="A177">
        <v>176</v>
      </c>
    </row>
    <row r="178" spans="1:1">
      <c r="A178">
        <v>177</v>
      </c>
    </row>
    <row r="179" spans="1:1">
      <c r="A179">
        <v>178</v>
      </c>
    </row>
    <row r="180" spans="1:1">
      <c r="A180">
        <v>179</v>
      </c>
    </row>
    <row r="181" spans="1:1">
      <c r="A181">
        <v>180</v>
      </c>
    </row>
    <row r="182" spans="1:1">
      <c r="A182">
        <v>181</v>
      </c>
    </row>
    <row r="183" spans="1:1">
      <c r="A183">
        <v>182</v>
      </c>
    </row>
    <row r="184" spans="1:1">
      <c r="A184">
        <v>183</v>
      </c>
    </row>
    <row r="185" spans="1:1">
      <c r="A185">
        <v>184</v>
      </c>
    </row>
    <row r="186" spans="1:1">
      <c r="A186">
        <v>185</v>
      </c>
    </row>
    <row r="187" spans="1:1">
      <c r="A187">
        <v>186</v>
      </c>
    </row>
    <row r="188" spans="1:1">
      <c r="A188">
        <v>187</v>
      </c>
    </row>
    <row r="189" spans="1:1">
      <c r="A189">
        <v>188</v>
      </c>
    </row>
    <row r="190" spans="1:1">
      <c r="A190">
        <v>189</v>
      </c>
    </row>
    <row r="191" spans="1:1">
      <c r="A191">
        <v>190</v>
      </c>
    </row>
    <row r="192" spans="1:1">
      <c r="A192">
        <v>191</v>
      </c>
    </row>
    <row r="193" spans="1:1">
      <c r="A193">
        <v>192</v>
      </c>
    </row>
    <row r="194" spans="1:1">
      <c r="A194">
        <v>193</v>
      </c>
    </row>
    <row r="195" spans="1:1">
      <c r="A195">
        <v>194</v>
      </c>
    </row>
    <row r="196" spans="1:1">
      <c r="A196">
        <v>195</v>
      </c>
    </row>
    <row r="197" spans="1:1">
      <c r="A197">
        <v>196</v>
      </c>
    </row>
    <row r="198" spans="1:1">
      <c r="A198">
        <v>197</v>
      </c>
    </row>
    <row r="199" spans="1:1">
      <c r="A199">
        <v>198</v>
      </c>
    </row>
    <row r="200" spans="1:1">
      <c r="A200">
        <v>199</v>
      </c>
    </row>
    <row r="201" spans="1:1">
      <c r="A201">
        <v>200</v>
      </c>
    </row>
    <row r="202" spans="1:1">
      <c r="A202">
        <v>201</v>
      </c>
    </row>
    <row r="203" spans="1:1">
      <c r="A203">
        <v>202</v>
      </c>
    </row>
    <row r="204" spans="1:1">
      <c r="A204">
        <v>203</v>
      </c>
    </row>
    <row r="205" spans="1:1">
      <c r="A205">
        <v>204</v>
      </c>
    </row>
    <row r="206" spans="1:1">
      <c r="A206">
        <v>205</v>
      </c>
    </row>
    <row r="207" spans="1:1">
      <c r="A207">
        <v>206</v>
      </c>
    </row>
    <row r="208" spans="1:1">
      <c r="A208">
        <v>207</v>
      </c>
    </row>
    <row r="209" spans="1:1">
      <c r="A209">
        <v>208</v>
      </c>
    </row>
    <row r="210" spans="1:1">
      <c r="A210">
        <v>209</v>
      </c>
    </row>
    <row r="211" spans="1:1">
      <c r="A211">
        <v>210</v>
      </c>
    </row>
    <row r="212" spans="1:1">
      <c r="A212">
        <v>211</v>
      </c>
    </row>
    <row r="213" spans="1:1">
      <c r="A213">
        <v>212</v>
      </c>
    </row>
    <row r="214" spans="1:1">
      <c r="A214">
        <v>213</v>
      </c>
    </row>
    <row r="215" spans="1:1">
      <c r="A215">
        <v>214</v>
      </c>
    </row>
    <row r="216" spans="1:1">
      <c r="A216">
        <v>215</v>
      </c>
    </row>
    <row r="217" spans="1:1">
      <c r="A217">
        <v>216</v>
      </c>
    </row>
    <row r="218" spans="1:1">
      <c r="A218">
        <v>217</v>
      </c>
    </row>
    <row r="219" spans="1:1">
      <c r="A219">
        <v>218</v>
      </c>
    </row>
    <row r="220" spans="1:1">
      <c r="A220">
        <v>219</v>
      </c>
    </row>
    <row r="221" spans="1:1">
      <c r="A221">
        <v>220</v>
      </c>
    </row>
    <row r="222" spans="1:1">
      <c r="A222">
        <v>221</v>
      </c>
    </row>
    <row r="223" spans="1:1">
      <c r="A223">
        <v>222</v>
      </c>
    </row>
    <row r="224" spans="1:1">
      <c r="A224">
        <v>223</v>
      </c>
    </row>
    <row r="225" spans="1:1">
      <c r="A225">
        <v>224</v>
      </c>
    </row>
    <row r="226" spans="1:1">
      <c r="A226">
        <v>225</v>
      </c>
    </row>
    <row r="227" spans="1:1">
      <c r="A227">
        <v>226</v>
      </c>
    </row>
    <row r="228" spans="1:1">
      <c r="A228">
        <v>227</v>
      </c>
    </row>
    <row r="229" spans="1:1">
      <c r="A229">
        <v>228</v>
      </c>
    </row>
    <row r="230" spans="1:1">
      <c r="A230">
        <v>229</v>
      </c>
    </row>
    <row r="231" spans="1:1">
      <c r="A231">
        <v>230</v>
      </c>
    </row>
    <row r="232" spans="1:1">
      <c r="A232">
        <v>231</v>
      </c>
    </row>
    <row r="233" spans="1:1">
      <c r="A233">
        <v>232</v>
      </c>
    </row>
    <row r="234" spans="1:1">
      <c r="A234">
        <v>233</v>
      </c>
    </row>
    <row r="235" spans="1:1">
      <c r="A235">
        <v>1000</v>
      </c>
    </row>
    <row r="236" spans="1:1">
      <c r="A236">
        <v>1000</v>
      </c>
    </row>
    <row r="237" spans="1:1">
      <c r="A237">
        <v>2000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4"/>
  <sheetViews>
    <sheetView topLeftCell="A4" zoomScale="130" zoomScaleNormal="130" workbookViewId="0">
      <selection activeCell="EL11" sqref="EL11"/>
    </sheetView>
  </sheetViews>
  <sheetFormatPr defaultColWidth="0.85546875" defaultRowHeight="15"/>
  <cols>
    <col min="1" max="16384" width="0.85546875" style="2"/>
  </cols>
  <sheetData>
    <row r="1" spans="1:105" ht="3" customHeight="1"/>
    <row r="2" spans="1:105" ht="10.5" customHeight="1"/>
    <row r="3" spans="1:105" s="6" customFormat="1" ht="14.25">
      <c r="A3" s="89" t="s">
        <v>232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</row>
    <row r="4" spans="1:105" s="6" customFormat="1" ht="14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6" customFormat="1" ht="36.75" customHeight="1">
      <c r="A5" s="14"/>
      <c r="B5" s="14"/>
      <c r="C5" s="14"/>
      <c r="D5" s="14"/>
      <c r="E5" s="14"/>
      <c r="F5" s="14"/>
      <c r="G5" s="89" t="s">
        <v>174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14"/>
      <c r="AF5" s="14"/>
      <c r="AG5" s="14"/>
      <c r="AH5" s="14"/>
      <c r="AI5" s="14"/>
      <c r="AJ5" s="14"/>
      <c r="AK5" s="14"/>
      <c r="AL5" s="165" t="s">
        <v>79</v>
      </c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7"/>
      <c r="DA5" s="14"/>
    </row>
    <row r="6" spans="1:105" s="6" customFormat="1" ht="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s="6" customFormat="1" ht="44.25" customHeight="1">
      <c r="A7" s="14"/>
      <c r="B7" s="14"/>
      <c r="C7" s="14"/>
      <c r="D7" s="14"/>
      <c r="E7" s="14"/>
      <c r="F7" s="14"/>
      <c r="G7" s="14"/>
      <c r="H7" s="89" t="s">
        <v>101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14"/>
      <c r="AE7" s="14"/>
      <c r="AF7" s="14"/>
      <c r="AG7" s="14"/>
      <c r="AH7" s="14"/>
      <c r="AI7" s="14"/>
      <c r="AJ7" s="14"/>
      <c r="AK7" s="14"/>
      <c r="AL7" s="165" t="s">
        <v>209</v>
      </c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7"/>
      <c r="DA7" s="14"/>
    </row>
    <row r="8" spans="1:105" ht="10.5" customHeight="1"/>
    <row r="9" spans="1:105" s="3" customFormat="1" ht="45" customHeight="1">
      <c r="A9" s="93" t="s">
        <v>0</v>
      </c>
      <c r="B9" s="94"/>
      <c r="C9" s="94"/>
      <c r="D9" s="94"/>
      <c r="E9" s="94"/>
      <c r="F9" s="94"/>
      <c r="G9" s="95"/>
      <c r="H9" s="93" t="s">
        <v>18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5"/>
      <c r="BD9" s="93" t="s">
        <v>58</v>
      </c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5"/>
      <c r="BT9" s="93" t="s">
        <v>59</v>
      </c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5"/>
      <c r="CJ9" s="93" t="s">
        <v>47</v>
      </c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5"/>
    </row>
    <row r="10" spans="1:105" s="4" customFormat="1" ht="12.75">
      <c r="A10" s="83">
        <v>1</v>
      </c>
      <c r="B10" s="83"/>
      <c r="C10" s="83"/>
      <c r="D10" s="83"/>
      <c r="E10" s="83"/>
      <c r="F10" s="83"/>
      <c r="G10" s="83"/>
      <c r="H10" s="83">
        <v>2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>
        <v>3</v>
      </c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>
        <v>4</v>
      </c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>
        <v>5</v>
      </c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</row>
    <row r="11" spans="1:105" s="5" customFormat="1" ht="15" customHeight="1">
      <c r="A11" s="82" t="s">
        <v>30</v>
      </c>
      <c r="B11" s="82"/>
      <c r="C11" s="82"/>
      <c r="D11" s="82"/>
      <c r="E11" s="82"/>
      <c r="F11" s="82"/>
      <c r="G11" s="82"/>
      <c r="H11" s="171" t="s">
        <v>222</v>
      </c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27">
        <v>4</v>
      </c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84">
        <v>2500</v>
      </c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115">
        <f>BD11*BT11</f>
        <v>10000</v>
      </c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</row>
    <row r="12" spans="1:105" s="5" customFormat="1" ht="15" customHeight="1">
      <c r="A12" s="82" t="s">
        <v>36</v>
      </c>
      <c r="B12" s="82"/>
      <c r="C12" s="82"/>
      <c r="D12" s="82"/>
      <c r="E12" s="82"/>
      <c r="F12" s="82"/>
      <c r="G12" s="82"/>
      <c r="H12" s="186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8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115">
        <f>BD12*BT12</f>
        <v>0</v>
      </c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</row>
    <row r="13" spans="1:105" s="29" customFormat="1" ht="15" customHeight="1">
      <c r="A13" s="116"/>
      <c r="B13" s="116"/>
      <c r="C13" s="116"/>
      <c r="D13" s="116"/>
      <c r="E13" s="116"/>
      <c r="F13" s="116"/>
      <c r="G13" s="116"/>
      <c r="H13" s="113" t="s">
        <v>10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4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15">
        <f>SUM(BT11:CI12)</f>
        <v>2500</v>
      </c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>
        <f>SUM(CJ11:DA12)</f>
        <v>10000</v>
      </c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</row>
    <row r="14" spans="1:105" ht="10.5" customHeight="1"/>
  </sheetData>
  <mergeCells count="30">
    <mergeCell ref="BT10:CI10"/>
    <mergeCell ref="CJ10:DA10"/>
    <mergeCell ref="A11:G11"/>
    <mergeCell ref="H11:BC11"/>
    <mergeCell ref="A12:G12"/>
    <mergeCell ref="H12:BC12"/>
    <mergeCell ref="BD12:BS12"/>
    <mergeCell ref="BT12:CI12"/>
    <mergeCell ref="CJ12:DA12"/>
    <mergeCell ref="BD11:BS11"/>
    <mergeCell ref="BT11:CI11"/>
    <mergeCell ref="CJ11:DA11"/>
    <mergeCell ref="A10:G10"/>
    <mergeCell ref="H10:BC10"/>
    <mergeCell ref="BD10:BS10"/>
    <mergeCell ref="A13:G13"/>
    <mergeCell ref="H13:BC13"/>
    <mergeCell ref="BD13:BS13"/>
    <mergeCell ref="BT13:CI13"/>
    <mergeCell ref="CJ13:DA13"/>
    <mergeCell ref="A3:DA3"/>
    <mergeCell ref="A9:G9"/>
    <mergeCell ref="H9:BC9"/>
    <mergeCell ref="BD9:BS9"/>
    <mergeCell ref="BT9:CI9"/>
    <mergeCell ref="CJ9:DA9"/>
    <mergeCell ref="G5:AD5"/>
    <mergeCell ref="H7:AC7"/>
    <mergeCell ref="AL5:CZ5"/>
    <mergeCell ref="AL7:CZ7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справочник!$A$2:$A$241</xm:f>
          </x14:formula1>
          <xm:sqref>BD11:BS12</xm:sqref>
        </x14:dataValidation>
        <x14:dataValidation type="list" allowBlank="1" showInputMessage="1" showErrorMessage="1">
          <x14:formula1>
            <xm:f>справочник!$C$2:$C$8</xm:f>
          </x14:formula1>
          <xm:sqref>AL5:CZ5</xm:sqref>
        </x14:dataValidation>
        <x14:dataValidation type="list" allowBlank="1" showInputMessage="1" showErrorMessage="1">
          <x14:formula1>
            <xm:f>справочник!$M$2:$M$121</xm:f>
          </x14:formula1>
          <xm:sqref>AL7:CZ7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9"/>
  <sheetViews>
    <sheetView topLeftCell="A22" zoomScale="130" zoomScaleNormal="130" workbookViewId="0">
      <selection activeCell="ED36" sqref="ED36"/>
    </sheetView>
  </sheetViews>
  <sheetFormatPr defaultColWidth="0.85546875" defaultRowHeight="15"/>
  <cols>
    <col min="1" max="16384" width="0.85546875" style="2"/>
  </cols>
  <sheetData>
    <row r="1" spans="1:105" ht="3" customHeight="1"/>
    <row r="2" spans="1:105" ht="10.5" customHeight="1"/>
    <row r="3" spans="1:105" s="6" customFormat="1" ht="14.25">
      <c r="A3" s="89" t="s">
        <v>233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</row>
    <row r="4" spans="1:105" s="6" customFormat="1" ht="14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6" customFormat="1" ht="24.75" customHeight="1">
      <c r="A5" s="14"/>
      <c r="B5" s="14"/>
      <c r="C5" s="14"/>
      <c r="D5" s="14"/>
      <c r="E5" s="14"/>
      <c r="F5" s="14"/>
      <c r="G5" s="14"/>
      <c r="H5" s="14"/>
      <c r="I5" s="89" t="s">
        <v>174</v>
      </c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14"/>
      <c r="AC5" s="14"/>
      <c r="AD5" s="14"/>
      <c r="AE5" s="14"/>
      <c r="AF5" s="14"/>
      <c r="AG5" s="165" t="s">
        <v>79</v>
      </c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7"/>
      <c r="CZ5" s="14"/>
      <c r="DA5" s="14"/>
    </row>
    <row r="6" spans="1:105" s="6" customFormat="1" ht="14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s="6" customFormat="1" ht="33" customHeight="1">
      <c r="A7" s="14"/>
      <c r="B7" s="14"/>
      <c r="C7" s="14"/>
      <c r="D7" s="14"/>
      <c r="E7" s="14"/>
      <c r="F7" s="14"/>
      <c r="G7" s="14"/>
      <c r="H7" s="14"/>
      <c r="I7" s="89" t="s">
        <v>101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14"/>
      <c r="AC7" s="14"/>
      <c r="AD7" s="14"/>
      <c r="AE7" s="14"/>
      <c r="AF7" s="14"/>
      <c r="AG7" s="165" t="s">
        <v>209</v>
      </c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7"/>
      <c r="CZ7" s="14"/>
      <c r="DA7" s="14"/>
    </row>
    <row r="8" spans="1:105" ht="10.5" customHeight="1"/>
    <row r="9" spans="1:105" s="3" customFormat="1" ht="45" customHeight="1">
      <c r="A9" s="102" t="s">
        <v>0</v>
      </c>
      <c r="B9" s="103"/>
      <c r="C9" s="103"/>
      <c r="D9" s="103"/>
      <c r="E9" s="103"/>
      <c r="F9" s="103"/>
      <c r="G9" s="104"/>
      <c r="H9" s="102" t="s">
        <v>49</v>
      </c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4"/>
      <c r="AP9" s="102" t="s">
        <v>60</v>
      </c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4"/>
      <c r="BF9" s="102" t="s">
        <v>61</v>
      </c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4"/>
      <c r="BV9" s="102" t="s">
        <v>62</v>
      </c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4"/>
      <c r="CL9" s="102" t="s">
        <v>63</v>
      </c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4"/>
    </row>
    <row r="10" spans="1:105" s="4" customFormat="1" ht="12.75">
      <c r="A10" s="83">
        <v>1</v>
      </c>
      <c r="B10" s="83"/>
      <c r="C10" s="83"/>
      <c r="D10" s="83"/>
      <c r="E10" s="83"/>
      <c r="F10" s="83"/>
      <c r="G10" s="83"/>
      <c r="H10" s="83">
        <v>2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>
        <v>4</v>
      </c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>
        <v>5</v>
      </c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>
        <v>6</v>
      </c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>
        <v>6</v>
      </c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</row>
    <row r="11" spans="1:105" s="5" customFormat="1" ht="15" customHeight="1">
      <c r="A11" s="116" t="s">
        <v>26</v>
      </c>
      <c r="B11" s="116"/>
      <c r="C11" s="116"/>
      <c r="D11" s="116"/>
      <c r="E11" s="116"/>
      <c r="F11" s="116"/>
      <c r="G11" s="116"/>
      <c r="H11" s="178" t="s">
        <v>190</v>
      </c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191">
        <f>BV13+BV14+BV15+BV16</f>
        <v>0</v>
      </c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15">
        <f>CL13+CL14+CL15+CL16</f>
        <v>0</v>
      </c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</row>
    <row r="12" spans="1:105" s="5" customFormat="1" ht="15" customHeight="1">
      <c r="A12" s="82"/>
      <c r="B12" s="82"/>
      <c r="C12" s="82"/>
      <c r="D12" s="82"/>
      <c r="E12" s="82"/>
      <c r="F12" s="82"/>
      <c r="G12" s="82"/>
      <c r="H12" s="175" t="s">
        <v>200</v>
      </c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</row>
    <row r="13" spans="1:105" s="5" customFormat="1" ht="15" customHeight="1">
      <c r="A13" s="82" t="s">
        <v>27</v>
      </c>
      <c r="B13" s="82"/>
      <c r="C13" s="82"/>
      <c r="D13" s="82"/>
      <c r="E13" s="82"/>
      <c r="F13" s="82"/>
      <c r="G13" s="82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90">
        <v>0</v>
      </c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85">
        <f>AP13*BF13*(BV13+1)</f>
        <v>0</v>
      </c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</row>
    <row r="14" spans="1:105" s="5" customFormat="1" ht="15" customHeight="1">
      <c r="A14" s="82" t="s">
        <v>28</v>
      </c>
      <c r="B14" s="82"/>
      <c r="C14" s="82"/>
      <c r="D14" s="82"/>
      <c r="E14" s="82"/>
      <c r="F14" s="82"/>
      <c r="G14" s="82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85">
        <f t="shared" ref="CL14:CL16" si="0">AP14*BF14*(BV14+1)</f>
        <v>0</v>
      </c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</row>
    <row r="15" spans="1:105" s="5" customFormat="1" ht="15" customHeight="1">
      <c r="A15" s="82" t="s">
        <v>29</v>
      </c>
      <c r="B15" s="82"/>
      <c r="C15" s="82"/>
      <c r="D15" s="82"/>
      <c r="E15" s="82"/>
      <c r="F15" s="82"/>
      <c r="G15" s="82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85">
        <f t="shared" si="0"/>
        <v>0</v>
      </c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</row>
    <row r="16" spans="1:105" s="5" customFormat="1" ht="15" customHeight="1">
      <c r="A16" s="82" t="s">
        <v>191</v>
      </c>
      <c r="B16" s="82"/>
      <c r="C16" s="82"/>
      <c r="D16" s="82"/>
      <c r="E16" s="82"/>
      <c r="F16" s="82"/>
      <c r="G16" s="82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85">
        <f t="shared" si="0"/>
        <v>0</v>
      </c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</row>
    <row r="17" spans="1:105" s="5" customFormat="1" ht="15" customHeight="1">
      <c r="A17" s="116" t="s">
        <v>30</v>
      </c>
      <c r="B17" s="116"/>
      <c r="C17" s="116"/>
      <c r="D17" s="116"/>
      <c r="E17" s="116"/>
      <c r="F17" s="116"/>
      <c r="G17" s="116"/>
      <c r="H17" s="178" t="s">
        <v>192</v>
      </c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191">
        <f>BV19+BV20+BV21+BV22</f>
        <v>0</v>
      </c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15">
        <f>CL19+CL20+CL21+CL22</f>
        <v>0</v>
      </c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</row>
    <row r="18" spans="1:105" s="31" customFormat="1" ht="15" customHeight="1">
      <c r="A18" s="189"/>
      <c r="B18" s="189"/>
      <c r="C18" s="189"/>
      <c r="D18" s="189"/>
      <c r="E18" s="189"/>
      <c r="F18" s="189"/>
      <c r="G18" s="189"/>
      <c r="H18" s="171" t="s">
        <v>200</v>
      </c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</row>
    <row r="19" spans="1:105" s="5" customFormat="1" ht="15" customHeight="1">
      <c r="A19" s="82" t="s">
        <v>31</v>
      </c>
      <c r="B19" s="82"/>
      <c r="C19" s="82"/>
      <c r="D19" s="82"/>
      <c r="E19" s="82"/>
      <c r="F19" s="82"/>
      <c r="G19" s="82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85">
        <f>AP19*BF19*(BV19+1)</f>
        <v>0</v>
      </c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</row>
    <row r="20" spans="1:105" s="5" customFormat="1" ht="15" customHeight="1">
      <c r="A20" s="82" t="s">
        <v>32</v>
      </c>
      <c r="B20" s="82"/>
      <c r="C20" s="82"/>
      <c r="D20" s="82"/>
      <c r="E20" s="82"/>
      <c r="F20" s="82"/>
      <c r="G20" s="82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85">
        <f t="shared" ref="CL20:CL22" si="1">AP20*BF20*(BV20+1)</f>
        <v>0</v>
      </c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</row>
    <row r="21" spans="1:105" s="5" customFormat="1" ht="15" customHeight="1">
      <c r="A21" s="82" t="s">
        <v>33</v>
      </c>
      <c r="B21" s="82"/>
      <c r="C21" s="82"/>
      <c r="D21" s="82"/>
      <c r="E21" s="82"/>
      <c r="F21" s="82"/>
      <c r="G21" s="82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85">
        <f t="shared" si="1"/>
        <v>0</v>
      </c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</row>
    <row r="22" spans="1:105" s="5" customFormat="1" ht="15" customHeight="1">
      <c r="A22" s="82" t="s">
        <v>34</v>
      </c>
      <c r="B22" s="82"/>
      <c r="C22" s="82"/>
      <c r="D22" s="82"/>
      <c r="E22" s="82"/>
      <c r="F22" s="82"/>
      <c r="G22" s="82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85">
        <f t="shared" si="1"/>
        <v>0</v>
      </c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</row>
    <row r="23" spans="1:105" s="29" customFormat="1" ht="15" customHeight="1">
      <c r="A23" s="116" t="s">
        <v>36</v>
      </c>
      <c r="B23" s="116"/>
      <c r="C23" s="116"/>
      <c r="D23" s="116"/>
      <c r="E23" s="116"/>
      <c r="F23" s="116"/>
      <c r="G23" s="116"/>
      <c r="H23" s="178" t="s">
        <v>193</v>
      </c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191">
        <f>BV25+BV26+BV27+BV28</f>
        <v>0</v>
      </c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15">
        <f>SUM(CL26:DA27)</f>
        <v>13391.82</v>
      </c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</row>
    <row r="24" spans="1:105" s="32" customFormat="1" ht="15" customHeight="1">
      <c r="A24" s="189"/>
      <c r="B24" s="189"/>
      <c r="C24" s="189"/>
      <c r="D24" s="189"/>
      <c r="E24" s="189"/>
      <c r="F24" s="189"/>
      <c r="G24" s="189"/>
      <c r="H24" s="171" t="s">
        <v>200</v>
      </c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</row>
    <row r="25" spans="1:105" s="29" customFormat="1" ht="15" customHeight="1">
      <c r="A25" s="82" t="s">
        <v>194</v>
      </c>
      <c r="B25" s="82"/>
      <c r="C25" s="82"/>
      <c r="D25" s="82"/>
      <c r="E25" s="82"/>
      <c r="F25" s="82"/>
      <c r="G25" s="82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85">
        <f>AP25*BF25*(BV25+1)</f>
        <v>0</v>
      </c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</row>
    <row r="26" spans="1:105" s="29" customFormat="1" ht="15" customHeight="1">
      <c r="A26" s="82" t="s">
        <v>195</v>
      </c>
      <c r="B26" s="82"/>
      <c r="C26" s="82"/>
      <c r="D26" s="82"/>
      <c r="E26" s="82"/>
      <c r="F26" s="82"/>
      <c r="G26" s="82"/>
      <c r="H26" s="171" t="s">
        <v>224</v>
      </c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22">
        <v>531</v>
      </c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>
        <v>12.29</v>
      </c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85">
        <f t="shared" ref="CL26:CL28" si="2">AP26*BF26*(BV26+1)</f>
        <v>6525.99</v>
      </c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</row>
    <row r="27" spans="1:105" s="29" customFormat="1" ht="15" customHeight="1">
      <c r="A27" s="82" t="s">
        <v>196</v>
      </c>
      <c r="B27" s="82"/>
      <c r="C27" s="82"/>
      <c r="D27" s="82"/>
      <c r="E27" s="82"/>
      <c r="F27" s="82"/>
      <c r="G27" s="82"/>
      <c r="H27" s="171" t="s">
        <v>224</v>
      </c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22">
        <v>531</v>
      </c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>
        <v>12.93</v>
      </c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85">
        <f t="shared" si="2"/>
        <v>6865.83</v>
      </c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</row>
    <row r="28" spans="1:105" s="29" customFormat="1" ht="15" customHeight="1">
      <c r="A28" s="82" t="s">
        <v>197</v>
      </c>
      <c r="B28" s="82"/>
      <c r="C28" s="82"/>
      <c r="D28" s="82"/>
      <c r="E28" s="82"/>
      <c r="F28" s="82"/>
      <c r="G28" s="82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85">
        <f t="shared" si="2"/>
        <v>0</v>
      </c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</row>
    <row r="29" spans="1:105" s="29" customFormat="1" ht="15" customHeight="1">
      <c r="A29" s="116" t="s">
        <v>84</v>
      </c>
      <c r="B29" s="116"/>
      <c r="C29" s="116"/>
      <c r="D29" s="116"/>
      <c r="E29" s="116"/>
      <c r="F29" s="116"/>
      <c r="G29" s="116"/>
      <c r="H29" s="178" t="s">
        <v>269</v>
      </c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191">
        <f>BV31+BV32+BV35+BV36</f>
        <v>0</v>
      </c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15">
        <f>SUM(CL31:DA32)</f>
        <v>106259.87649</v>
      </c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</row>
    <row r="30" spans="1:105" s="32" customFormat="1" ht="15" customHeight="1">
      <c r="A30" s="189"/>
      <c r="B30" s="189"/>
      <c r="C30" s="189"/>
      <c r="D30" s="189"/>
      <c r="E30" s="189"/>
      <c r="F30" s="189"/>
      <c r="G30" s="189"/>
      <c r="H30" s="171" t="s">
        <v>200</v>
      </c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</row>
    <row r="31" spans="1:105" s="5" customFormat="1" ht="15" customHeight="1">
      <c r="A31" s="82" t="s">
        <v>198</v>
      </c>
      <c r="B31" s="82"/>
      <c r="C31" s="82"/>
      <c r="D31" s="82"/>
      <c r="E31" s="82"/>
      <c r="F31" s="82"/>
      <c r="G31" s="82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22">
        <v>73.14</v>
      </c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>
        <v>726.36090000000002</v>
      </c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85">
        <f>AP31*BF31*(BV31+1)</f>
        <v>53126.036226000004</v>
      </c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</row>
    <row r="32" spans="1:105" s="5" customFormat="1" ht="15" customHeight="1">
      <c r="A32" s="82" t="s">
        <v>199</v>
      </c>
      <c r="B32" s="82"/>
      <c r="C32" s="82"/>
      <c r="D32" s="82"/>
      <c r="E32" s="82"/>
      <c r="F32" s="82"/>
      <c r="G32" s="82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22">
        <v>73.14</v>
      </c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>
        <v>726.46759999999995</v>
      </c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85">
        <f t="shared" ref="CL32:CL35" si="3">AP32*BF32*(BV32+1)</f>
        <v>53133.840263999999</v>
      </c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</row>
    <row r="33" spans="1:105" s="5" customFormat="1" ht="15" customHeight="1">
      <c r="A33" s="192" t="s">
        <v>182</v>
      </c>
      <c r="B33" s="193"/>
      <c r="C33" s="193"/>
      <c r="D33" s="193"/>
      <c r="E33" s="193"/>
      <c r="F33" s="193"/>
      <c r="G33" s="194"/>
      <c r="H33" s="195" t="s">
        <v>225</v>
      </c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7"/>
      <c r="AP33" s="119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1"/>
      <c r="BF33" s="119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1"/>
      <c r="BV33" s="75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7"/>
      <c r="CL33" s="109">
        <f>SUM(CL35:DA36)</f>
        <v>488064</v>
      </c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1"/>
    </row>
    <row r="34" spans="1:105" s="5" customFormat="1" ht="15" customHeight="1">
      <c r="A34" s="192"/>
      <c r="B34" s="193"/>
      <c r="C34" s="193"/>
      <c r="D34" s="193"/>
      <c r="E34" s="193"/>
      <c r="F34" s="193"/>
      <c r="G34" s="194"/>
      <c r="H34" s="186" t="s">
        <v>200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8"/>
      <c r="AP34" s="119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1"/>
      <c r="BF34" s="119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1"/>
      <c r="BV34" s="75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7"/>
      <c r="CL34" s="63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5"/>
    </row>
    <row r="35" spans="1:105" s="5" customFormat="1" ht="15" customHeight="1">
      <c r="A35" s="82" t="s">
        <v>239</v>
      </c>
      <c r="B35" s="82"/>
      <c r="C35" s="82"/>
      <c r="D35" s="82"/>
      <c r="E35" s="82"/>
      <c r="F35" s="82"/>
      <c r="G35" s="82"/>
      <c r="H35" s="171" t="s">
        <v>226</v>
      </c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22">
        <v>24</v>
      </c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>
        <v>20336</v>
      </c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85">
        <f t="shared" si="3"/>
        <v>488064</v>
      </c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</row>
    <row r="36" spans="1:105" s="5" customFormat="1" ht="15" customHeight="1">
      <c r="A36" s="82" t="s">
        <v>240</v>
      </c>
      <c r="B36" s="82"/>
      <c r="C36" s="82"/>
      <c r="D36" s="82"/>
      <c r="E36" s="82"/>
      <c r="F36" s="82"/>
      <c r="G36" s="82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</row>
    <row r="37" spans="1:105" s="29" customFormat="1" ht="15" customHeight="1">
      <c r="A37" s="116"/>
      <c r="B37" s="116"/>
      <c r="C37" s="116"/>
      <c r="D37" s="116"/>
      <c r="E37" s="116"/>
      <c r="F37" s="116"/>
      <c r="G37" s="116"/>
      <c r="H37" s="112" t="s">
        <v>10</v>
      </c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4"/>
      <c r="AP37" s="123" t="s">
        <v>11</v>
      </c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 t="s">
        <v>11</v>
      </c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 t="s">
        <v>11</v>
      </c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15">
        <f>SUM(CL11+CL17+CL23+CL29+CL33)</f>
        <v>607715.69649</v>
      </c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</row>
    <row r="38" spans="1:105" ht="12" customHeight="1"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</row>
    <row r="39" spans="1:105">
      <c r="F39" s="2" t="s">
        <v>201</v>
      </c>
    </row>
  </sheetData>
  <mergeCells count="179">
    <mergeCell ref="A33:G33"/>
    <mergeCell ref="H33:AO33"/>
    <mergeCell ref="AP33:BE33"/>
    <mergeCell ref="BF33:BU33"/>
    <mergeCell ref="BV33:CK33"/>
    <mergeCell ref="CL33:DA33"/>
    <mergeCell ref="A34:G34"/>
    <mergeCell ref="H34:AO34"/>
    <mergeCell ref="AP34:BE34"/>
    <mergeCell ref="BF34:BU34"/>
    <mergeCell ref="BV34:CK34"/>
    <mergeCell ref="CL34:DA34"/>
    <mergeCell ref="I5:AA5"/>
    <mergeCell ref="I7:AA7"/>
    <mergeCell ref="AG5:CY5"/>
    <mergeCell ref="AG7:CY7"/>
    <mergeCell ref="A22:G22"/>
    <mergeCell ref="H22:AO22"/>
    <mergeCell ref="AP22:BE22"/>
    <mergeCell ref="BF22:BU22"/>
    <mergeCell ref="BV22:CK22"/>
    <mergeCell ref="CL22:DA22"/>
    <mergeCell ref="A12:G12"/>
    <mergeCell ref="H12:AO12"/>
    <mergeCell ref="AP12:BE12"/>
    <mergeCell ref="BF12:BU12"/>
    <mergeCell ref="BV12:CK12"/>
    <mergeCell ref="CL12:DA12"/>
    <mergeCell ref="A13:G13"/>
    <mergeCell ref="H13:AO13"/>
    <mergeCell ref="AP13:BE13"/>
    <mergeCell ref="BF13:BU13"/>
    <mergeCell ref="BV13:CK13"/>
    <mergeCell ref="CL13:DA13"/>
    <mergeCell ref="A14:G14"/>
    <mergeCell ref="H14:AO14"/>
    <mergeCell ref="AP14:BE14"/>
    <mergeCell ref="BF14:BU14"/>
    <mergeCell ref="BV14:CK14"/>
    <mergeCell ref="CL14:DA14"/>
    <mergeCell ref="A15:G15"/>
    <mergeCell ref="H15:AO15"/>
    <mergeCell ref="AP15:BE15"/>
    <mergeCell ref="BF15:BU15"/>
    <mergeCell ref="BV15:CK15"/>
    <mergeCell ref="CL15:DA15"/>
    <mergeCell ref="A16:G16"/>
    <mergeCell ref="H16:AO16"/>
    <mergeCell ref="AP16:BE16"/>
    <mergeCell ref="BF16:BU16"/>
    <mergeCell ref="BV16:CK16"/>
    <mergeCell ref="CL16:DA16"/>
    <mergeCell ref="A17:G17"/>
    <mergeCell ref="H17:AO17"/>
    <mergeCell ref="AP17:BE17"/>
    <mergeCell ref="BF17:BU17"/>
    <mergeCell ref="BV17:CK17"/>
    <mergeCell ref="CL17:DA17"/>
    <mergeCell ref="CL21:DA21"/>
    <mergeCell ref="A18:G18"/>
    <mergeCell ref="H18:AO18"/>
    <mergeCell ref="AP18:BE18"/>
    <mergeCell ref="BF18:BU18"/>
    <mergeCell ref="BV18:CK18"/>
    <mergeCell ref="CL18:DA18"/>
    <mergeCell ref="A19:G19"/>
    <mergeCell ref="H19:AO19"/>
    <mergeCell ref="AP19:BE19"/>
    <mergeCell ref="BF19:BU19"/>
    <mergeCell ref="BV19:CK19"/>
    <mergeCell ref="CL19:DA19"/>
    <mergeCell ref="CL10:DA10"/>
    <mergeCell ref="A37:G37"/>
    <mergeCell ref="H37:AO37"/>
    <mergeCell ref="AP37:BE37"/>
    <mergeCell ref="BF37:BU37"/>
    <mergeCell ref="BV37:CK37"/>
    <mergeCell ref="CL37:DA37"/>
    <mergeCell ref="A36:G36"/>
    <mergeCell ref="H36:AO36"/>
    <mergeCell ref="AP36:BE36"/>
    <mergeCell ref="BF36:BU36"/>
    <mergeCell ref="BV36:CK36"/>
    <mergeCell ref="CL36:DA36"/>
    <mergeCell ref="A20:G20"/>
    <mergeCell ref="H20:AO20"/>
    <mergeCell ref="AP20:BE20"/>
    <mergeCell ref="BF20:BU20"/>
    <mergeCell ref="BV20:CK20"/>
    <mergeCell ref="CL20:DA20"/>
    <mergeCell ref="A21:G21"/>
    <mergeCell ref="H21:AO21"/>
    <mergeCell ref="AP21:BE21"/>
    <mergeCell ref="BF21:BU21"/>
    <mergeCell ref="BV21:CK21"/>
    <mergeCell ref="A3:DA3"/>
    <mergeCell ref="A9:G9"/>
    <mergeCell ref="H9:AO9"/>
    <mergeCell ref="AP9:BE9"/>
    <mergeCell ref="BF9:BU9"/>
    <mergeCell ref="BV9:CK9"/>
    <mergeCell ref="CL9:DA9"/>
    <mergeCell ref="A23:G23"/>
    <mergeCell ref="H23:AO23"/>
    <mergeCell ref="AP23:BE23"/>
    <mergeCell ref="BF23:BU23"/>
    <mergeCell ref="BV23:CK23"/>
    <mergeCell ref="CL23:DA23"/>
    <mergeCell ref="A11:G11"/>
    <mergeCell ref="H11:AO11"/>
    <mergeCell ref="AP11:BE11"/>
    <mergeCell ref="BF11:BU11"/>
    <mergeCell ref="BV11:CK11"/>
    <mergeCell ref="CL11:DA11"/>
    <mergeCell ref="A10:G10"/>
    <mergeCell ref="H10:AO10"/>
    <mergeCell ref="AP10:BE10"/>
    <mergeCell ref="BF10:BU10"/>
    <mergeCell ref="BV10:CK10"/>
    <mergeCell ref="A24:G24"/>
    <mergeCell ref="H24:AO24"/>
    <mergeCell ref="AP24:BE24"/>
    <mergeCell ref="BF24:BU24"/>
    <mergeCell ref="BV24:CK24"/>
    <mergeCell ref="CL24:DA24"/>
    <mergeCell ref="A25:G25"/>
    <mergeCell ref="H25:AO25"/>
    <mergeCell ref="AP25:BE25"/>
    <mergeCell ref="BF25:BU25"/>
    <mergeCell ref="BV25:CK25"/>
    <mergeCell ref="CL25:DA25"/>
    <mergeCell ref="A26:G26"/>
    <mergeCell ref="H26:AO26"/>
    <mergeCell ref="AP26:BE26"/>
    <mergeCell ref="BF26:BU26"/>
    <mergeCell ref="BV26:CK26"/>
    <mergeCell ref="CL26:DA26"/>
    <mergeCell ref="A27:G27"/>
    <mergeCell ref="H27:AO27"/>
    <mergeCell ref="AP27:BE27"/>
    <mergeCell ref="BF27:BU27"/>
    <mergeCell ref="BV27:CK27"/>
    <mergeCell ref="CL27:DA27"/>
    <mergeCell ref="A28:G28"/>
    <mergeCell ref="H28:AO28"/>
    <mergeCell ref="AP28:BE28"/>
    <mergeCell ref="BF28:BU28"/>
    <mergeCell ref="BV28:CK28"/>
    <mergeCell ref="CL28:DA28"/>
    <mergeCell ref="A29:G29"/>
    <mergeCell ref="H29:AO29"/>
    <mergeCell ref="AP29:BE29"/>
    <mergeCell ref="BF29:BU29"/>
    <mergeCell ref="BV29:CK29"/>
    <mergeCell ref="CL29:DA29"/>
    <mergeCell ref="A30:G30"/>
    <mergeCell ref="H30:AO30"/>
    <mergeCell ref="AP30:BE30"/>
    <mergeCell ref="BF30:BU30"/>
    <mergeCell ref="BV30:CK30"/>
    <mergeCell ref="CL30:DA30"/>
    <mergeCell ref="A35:G35"/>
    <mergeCell ref="H35:AO35"/>
    <mergeCell ref="AP35:BE35"/>
    <mergeCell ref="BF35:BU35"/>
    <mergeCell ref="BV35:CK35"/>
    <mergeCell ref="CL35:DA35"/>
    <mergeCell ref="A31:G31"/>
    <mergeCell ref="H31:AO31"/>
    <mergeCell ref="AP31:BE31"/>
    <mergeCell ref="BF31:BU31"/>
    <mergeCell ref="BV31:CK31"/>
    <mergeCell ref="CL31:DA31"/>
    <mergeCell ref="A32:G32"/>
    <mergeCell ref="H32:AO32"/>
    <mergeCell ref="AP32:BE32"/>
    <mergeCell ref="BF32:BU32"/>
    <mergeCell ref="BV32:CK32"/>
    <mergeCell ref="CL32:DA3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справочник!$C$2:$C$8</xm:f>
          </x14:formula1>
          <xm:sqref>AG5:CY5</xm:sqref>
        </x14:dataValidation>
        <x14:dataValidation type="list" allowBlank="1" showInputMessage="1" showErrorMessage="1">
          <x14:formula1>
            <xm:f>справочник!$M$2:$M$81</xm:f>
          </x14:formula1>
          <xm:sqref>AG7:CY7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9"/>
  <sheetViews>
    <sheetView topLeftCell="A10" zoomScale="130" zoomScaleNormal="130" workbookViewId="0">
      <selection activeCell="ES33" sqref="ES33"/>
    </sheetView>
  </sheetViews>
  <sheetFormatPr defaultColWidth="0.85546875" defaultRowHeight="15"/>
  <cols>
    <col min="1" max="16384" width="0.85546875" style="2"/>
  </cols>
  <sheetData>
    <row r="1" spans="1:105" ht="3" customHeight="1"/>
    <row r="2" spans="1:105" ht="10.5" customHeight="1"/>
    <row r="3" spans="1:105" s="59" customFormat="1" ht="14.25">
      <c r="A3" s="89" t="s">
        <v>233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</row>
    <row r="4" spans="1:105" s="59" customFormat="1" ht="14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</row>
    <row r="5" spans="1:105" s="59" customFormat="1" ht="24.75" customHeight="1">
      <c r="A5" s="58"/>
      <c r="B5" s="58"/>
      <c r="C5" s="58"/>
      <c r="D5" s="58"/>
      <c r="E5" s="58"/>
      <c r="F5" s="58"/>
      <c r="G5" s="58"/>
      <c r="H5" s="58"/>
      <c r="I5" s="89" t="s">
        <v>174</v>
      </c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58"/>
      <c r="AC5" s="58"/>
      <c r="AD5" s="58"/>
      <c r="AE5" s="58"/>
      <c r="AF5" s="58"/>
      <c r="AG5" s="165" t="s">
        <v>79</v>
      </c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7"/>
      <c r="CZ5" s="58"/>
      <c r="DA5" s="58"/>
    </row>
    <row r="6" spans="1:105" s="59" customFormat="1" ht="14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</row>
    <row r="7" spans="1:105" s="59" customFormat="1" ht="33" customHeight="1">
      <c r="A7" s="58"/>
      <c r="B7" s="58"/>
      <c r="C7" s="58"/>
      <c r="D7" s="58"/>
      <c r="E7" s="58"/>
      <c r="F7" s="58"/>
      <c r="G7" s="58"/>
      <c r="H7" s="58"/>
      <c r="I7" s="89" t="s">
        <v>101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58"/>
      <c r="AC7" s="58"/>
      <c r="AD7" s="58"/>
      <c r="AE7" s="58"/>
      <c r="AF7" s="58"/>
      <c r="AG7" s="165" t="s">
        <v>277</v>
      </c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7"/>
      <c r="CZ7" s="58"/>
      <c r="DA7" s="58"/>
    </row>
    <row r="8" spans="1:105" ht="10.5" customHeight="1"/>
    <row r="9" spans="1:105" s="3" customFormat="1" ht="45" customHeight="1">
      <c r="A9" s="102" t="s">
        <v>0</v>
      </c>
      <c r="B9" s="103"/>
      <c r="C9" s="103"/>
      <c r="D9" s="103"/>
      <c r="E9" s="103"/>
      <c r="F9" s="103"/>
      <c r="G9" s="104"/>
      <c r="H9" s="102" t="s">
        <v>49</v>
      </c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4"/>
      <c r="AP9" s="102" t="s">
        <v>60</v>
      </c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4"/>
      <c r="BF9" s="102" t="s">
        <v>61</v>
      </c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4"/>
      <c r="BV9" s="102" t="s">
        <v>62</v>
      </c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4"/>
      <c r="CL9" s="102" t="s">
        <v>63</v>
      </c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4"/>
    </row>
    <row r="10" spans="1:105" s="4" customFormat="1" ht="12.75">
      <c r="A10" s="83">
        <v>1</v>
      </c>
      <c r="B10" s="83"/>
      <c r="C10" s="83"/>
      <c r="D10" s="83"/>
      <c r="E10" s="83"/>
      <c r="F10" s="83"/>
      <c r="G10" s="83"/>
      <c r="H10" s="83">
        <v>2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>
        <v>4</v>
      </c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>
        <v>5</v>
      </c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>
        <v>6</v>
      </c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>
        <v>6</v>
      </c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</row>
    <row r="11" spans="1:105" s="5" customFormat="1" ht="15" customHeight="1">
      <c r="A11" s="116" t="s">
        <v>26</v>
      </c>
      <c r="B11" s="116"/>
      <c r="C11" s="116"/>
      <c r="D11" s="116"/>
      <c r="E11" s="116"/>
      <c r="F11" s="116"/>
      <c r="G11" s="116"/>
      <c r="H11" s="178" t="s">
        <v>190</v>
      </c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191">
        <f>BV13+BV14+BV15+BV16</f>
        <v>0.03</v>
      </c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15">
        <f>CL13+CL14+CL15+CL16</f>
        <v>453242.51683480002</v>
      </c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</row>
    <row r="12" spans="1:105" s="5" customFormat="1" ht="15" customHeight="1">
      <c r="A12" s="82"/>
      <c r="B12" s="82"/>
      <c r="C12" s="82"/>
      <c r="D12" s="82"/>
      <c r="E12" s="82"/>
      <c r="F12" s="82"/>
      <c r="G12" s="82"/>
      <c r="H12" s="175" t="s">
        <v>200</v>
      </c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</row>
    <row r="13" spans="1:105" s="5" customFormat="1" ht="15" customHeight="1">
      <c r="A13" s="82" t="s">
        <v>27</v>
      </c>
      <c r="B13" s="82"/>
      <c r="C13" s="82"/>
      <c r="D13" s="82"/>
      <c r="E13" s="82"/>
      <c r="F13" s="82"/>
      <c r="G13" s="82"/>
      <c r="H13" s="171" t="s">
        <v>275</v>
      </c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22">
        <v>49070</v>
      </c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>
        <v>7.3550279999999999</v>
      </c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90">
        <v>0.03</v>
      </c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85">
        <f>AP13*BF13*(BV13+1)</f>
        <v>371738.56067879999</v>
      </c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</row>
    <row r="14" spans="1:105" s="5" customFormat="1" ht="15" customHeight="1">
      <c r="A14" s="82" t="s">
        <v>28</v>
      </c>
      <c r="B14" s="82"/>
      <c r="C14" s="82"/>
      <c r="D14" s="82"/>
      <c r="E14" s="82"/>
      <c r="F14" s="82"/>
      <c r="G14" s="82"/>
      <c r="H14" s="171" t="s">
        <v>276</v>
      </c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22">
        <v>11098</v>
      </c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>
        <v>7.3440219999999998</v>
      </c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85">
        <f t="shared" ref="CL14:CL16" si="0">AP14*BF14*(BV14+1)</f>
        <v>81503.956156</v>
      </c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</row>
    <row r="15" spans="1:105" s="5" customFormat="1" ht="15" customHeight="1">
      <c r="A15" s="82" t="s">
        <v>29</v>
      </c>
      <c r="B15" s="82"/>
      <c r="C15" s="82"/>
      <c r="D15" s="82"/>
      <c r="E15" s="82"/>
      <c r="F15" s="82"/>
      <c r="G15" s="82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85">
        <f t="shared" si="0"/>
        <v>0</v>
      </c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</row>
    <row r="16" spans="1:105" s="5" customFormat="1" ht="15" customHeight="1">
      <c r="A16" s="82" t="s">
        <v>191</v>
      </c>
      <c r="B16" s="82"/>
      <c r="C16" s="82"/>
      <c r="D16" s="82"/>
      <c r="E16" s="82"/>
      <c r="F16" s="82"/>
      <c r="G16" s="82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85">
        <f t="shared" si="0"/>
        <v>0</v>
      </c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</row>
    <row r="17" spans="1:105" s="5" customFormat="1" ht="15" customHeight="1">
      <c r="A17" s="116" t="s">
        <v>30</v>
      </c>
      <c r="B17" s="116"/>
      <c r="C17" s="116"/>
      <c r="D17" s="116"/>
      <c r="E17" s="116"/>
      <c r="F17" s="116"/>
      <c r="G17" s="116"/>
      <c r="H17" s="178" t="s">
        <v>192</v>
      </c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191">
        <f>BV19+BV20+BV21+BV22</f>
        <v>0</v>
      </c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15">
        <f>CL19+CL20+CL21+CL22</f>
        <v>451483.44900000002</v>
      </c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</row>
    <row r="18" spans="1:105" s="31" customFormat="1" ht="15" customHeight="1">
      <c r="A18" s="189"/>
      <c r="B18" s="189"/>
      <c r="C18" s="189"/>
      <c r="D18" s="189"/>
      <c r="E18" s="189"/>
      <c r="F18" s="189"/>
      <c r="G18" s="189"/>
      <c r="H18" s="171" t="s">
        <v>200</v>
      </c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</row>
    <row r="19" spans="1:105" s="5" customFormat="1" ht="15" customHeight="1">
      <c r="A19" s="82" t="s">
        <v>31</v>
      </c>
      <c r="B19" s="82"/>
      <c r="C19" s="82"/>
      <c r="D19" s="82"/>
      <c r="E19" s="82"/>
      <c r="F19" s="82"/>
      <c r="G19" s="82"/>
      <c r="H19" s="171" t="s">
        <v>224</v>
      </c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22">
        <v>24.7</v>
      </c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>
        <v>2010.09</v>
      </c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85">
        <f>AP19*BF19*(BV19+1)</f>
        <v>49649.222999999998</v>
      </c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</row>
    <row r="20" spans="1:105" s="5" customFormat="1" ht="15" customHeight="1">
      <c r="A20" s="82" t="s">
        <v>32</v>
      </c>
      <c r="B20" s="82"/>
      <c r="C20" s="82"/>
      <c r="D20" s="82"/>
      <c r="E20" s="82"/>
      <c r="F20" s="82"/>
      <c r="G20" s="82"/>
      <c r="H20" s="171" t="s">
        <v>224</v>
      </c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22">
        <v>109</v>
      </c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>
        <v>2010.09</v>
      </c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85">
        <f t="shared" ref="CL20:CL22" si="1">AP20*BF20*(BV20+1)</f>
        <v>219099.81</v>
      </c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</row>
    <row r="21" spans="1:105" s="5" customFormat="1" ht="15" customHeight="1">
      <c r="A21" s="82" t="s">
        <v>33</v>
      </c>
      <c r="B21" s="82"/>
      <c r="C21" s="82"/>
      <c r="D21" s="82"/>
      <c r="E21" s="82"/>
      <c r="F21" s="82"/>
      <c r="G21" s="82"/>
      <c r="H21" s="171" t="s">
        <v>224</v>
      </c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22">
        <v>88.8</v>
      </c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>
        <v>2057.8200000000002</v>
      </c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85">
        <f t="shared" si="1"/>
        <v>182734.416</v>
      </c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</row>
    <row r="22" spans="1:105" s="5" customFormat="1" ht="15" customHeight="1">
      <c r="A22" s="82" t="s">
        <v>34</v>
      </c>
      <c r="B22" s="82"/>
      <c r="C22" s="82"/>
      <c r="D22" s="82"/>
      <c r="E22" s="82"/>
      <c r="F22" s="82"/>
      <c r="G22" s="82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85">
        <f t="shared" si="1"/>
        <v>0</v>
      </c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</row>
    <row r="23" spans="1:105" s="29" customFormat="1" ht="15" customHeight="1">
      <c r="A23" s="116" t="s">
        <v>36</v>
      </c>
      <c r="B23" s="116"/>
      <c r="C23" s="116"/>
      <c r="D23" s="116"/>
      <c r="E23" s="116"/>
      <c r="F23" s="116"/>
      <c r="G23" s="116"/>
      <c r="H23" s="178" t="s">
        <v>193</v>
      </c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191">
        <f>BV25+BV26+BV27+BV28</f>
        <v>0</v>
      </c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15">
        <f>CL25+CL26+CL27+CL28</f>
        <v>0</v>
      </c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</row>
    <row r="24" spans="1:105" s="32" customFormat="1" ht="15" customHeight="1">
      <c r="A24" s="189"/>
      <c r="B24" s="189"/>
      <c r="C24" s="189"/>
      <c r="D24" s="189"/>
      <c r="E24" s="189"/>
      <c r="F24" s="189"/>
      <c r="G24" s="189"/>
      <c r="H24" s="171" t="s">
        <v>200</v>
      </c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</row>
    <row r="25" spans="1:105" s="29" customFormat="1" ht="15" customHeight="1">
      <c r="A25" s="82" t="s">
        <v>194</v>
      </c>
      <c r="B25" s="82"/>
      <c r="C25" s="82"/>
      <c r="D25" s="82"/>
      <c r="E25" s="82"/>
      <c r="F25" s="82"/>
      <c r="G25" s="82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</row>
    <row r="26" spans="1:105" s="29" customFormat="1" ht="15" customHeight="1">
      <c r="A26" s="82" t="s">
        <v>195</v>
      </c>
      <c r="B26" s="82"/>
      <c r="C26" s="82"/>
      <c r="D26" s="82"/>
      <c r="E26" s="82"/>
      <c r="F26" s="82"/>
      <c r="G26" s="82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</row>
    <row r="27" spans="1:105" s="29" customFormat="1" ht="15" customHeight="1">
      <c r="A27" s="82" t="s">
        <v>196</v>
      </c>
      <c r="B27" s="82"/>
      <c r="C27" s="82"/>
      <c r="D27" s="82"/>
      <c r="E27" s="82"/>
      <c r="F27" s="82"/>
      <c r="G27" s="82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</row>
    <row r="28" spans="1:105" s="29" customFormat="1" ht="15" customHeight="1">
      <c r="A28" s="82" t="s">
        <v>197</v>
      </c>
      <c r="B28" s="82"/>
      <c r="C28" s="82"/>
      <c r="D28" s="82"/>
      <c r="E28" s="82"/>
      <c r="F28" s="82"/>
      <c r="G28" s="82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85">
        <f t="shared" ref="CL28" si="2">AP28*BF28*(BV28+1)</f>
        <v>0</v>
      </c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</row>
    <row r="29" spans="1:105" s="29" customFormat="1" ht="15" customHeight="1">
      <c r="A29" s="116" t="s">
        <v>84</v>
      </c>
      <c r="B29" s="116"/>
      <c r="C29" s="116"/>
      <c r="D29" s="116"/>
      <c r="E29" s="116"/>
      <c r="F29" s="116"/>
      <c r="G29" s="116"/>
      <c r="H29" s="178" t="s">
        <v>269</v>
      </c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191">
        <f>BV31+BV32+BV35+BV36</f>
        <v>0</v>
      </c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15">
        <f>SUM(CL31:DA32)</f>
        <v>0</v>
      </c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</row>
    <row r="30" spans="1:105" s="32" customFormat="1" ht="15" customHeight="1">
      <c r="A30" s="189"/>
      <c r="B30" s="189"/>
      <c r="C30" s="189"/>
      <c r="D30" s="189"/>
      <c r="E30" s="189"/>
      <c r="F30" s="189"/>
      <c r="G30" s="189"/>
      <c r="H30" s="171" t="s">
        <v>200</v>
      </c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</row>
    <row r="31" spans="1:105" s="5" customFormat="1" ht="15" customHeight="1">
      <c r="A31" s="82" t="s">
        <v>198</v>
      </c>
      <c r="B31" s="82"/>
      <c r="C31" s="82"/>
      <c r="D31" s="82"/>
      <c r="E31" s="82"/>
      <c r="F31" s="82"/>
      <c r="G31" s="82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</row>
    <row r="32" spans="1:105" s="5" customFormat="1" ht="15" customHeight="1">
      <c r="A32" s="82" t="s">
        <v>199</v>
      </c>
      <c r="B32" s="82"/>
      <c r="C32" s="82"/>
      <c r="D32" s="82"/>
      <c r="E32" s="82"/>
      <c r="F32" s="82"/>
      <c r="G32" s="82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</row>
    <row r="33" spans="1:105" s="5" customFormat="1" ht="15" customHeight="1">
      <c r="A33" s="192" t="s">
        <v>182</v>
      </c>
      <c r="B33" s="193"/>
      <c r="C33" s="193"/>
      <c r="D33" s="193"/>
      <c r="E33" s="193"/>
      <c r="F33" s="193"/>
      <c r="G33" s="194"/>
      <c r="H33" s="195" t="s">
        <v>225</v>
      </c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7"/>
      <c r="AP33" s="119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1"/>
      <c r="BF33" s="119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1"/>
      <c r="BV33" s="75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7"/>
      <c r="CL33" s="109">
        <f>SUM(CL35:DA36)</f>
        <v>0</v>
      </c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1"/>
    </row>
    <row r="34" spans="1:105" s="5" customFormat="1" ht="15" customHeight="1">
      <c r="A34" s="192"/>
      <c r="B34" s="193"/>
      <c r="C34" s="193"/>
      <c r="D34" s="193"/>
      <c r="E34" s="193"/>
      <c r="F34" s="193"/>
      <c r="G34" s="194"/>
      <c r="H34" s="186" t="s">
        <v>200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8"/>
      <c r="AP34" s="119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1"/>
      <c r="BF34" s="119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1"/>
      <c r="BV34" s="75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7"/>
      <c r="CL34" s="63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5"/>
    </row>
    <row r="35" spans="1:105" s="5" customFormat="1" ht="15" customHeight="1">
      <c r="A35" s="82" t="s">
        <v>239</v>
      </c>
      <c r="B35" s="82"/>
      <c r="C35" s="82"/>
      <c r="D35" s="82"/>
      <c r="E35" s="82"/>
      <c r="F35" s="82"/>
      <c r="G35" s="82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</row>
    <row r="36" spans="1:105" s="5" customFormat="1" ht="15" customHeight="1">
      <c r="A36" s="82" t="s">
        <v>240</v>
      </c>
      <c r="B36" s="82"/>
      <c r="C36" s="82"/>
      <c r="D36" s="82"/>
      <c r="E36" s="82"/>
      <c r="F36" s="82"/>
      <c r="G36" s="82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</row>
    <row r="37" spans="1:105" s="29" customFormat="1" ht="15" customHeight="1">
      <c r="A37" s="116"/>
      <c r="B37" s="116"/>
      <c r="C37" s="116"/>
      <c r="D37" s="116"/>
      <c r="E37" s="116"/>
      <c r="F37" s="116"/>
      <c r="G37" s="116"/>
      <c r="H37" s="112" t="s">
        <v>10</v>
      </c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4"/>
      <c r="AP37" s="123" t="s">
        <v>11</v>
      </c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 t="s">
        <v>11</v>
      </c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 t="s">
        <v>11</v>
      </c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15">
        <f>SUM(CL11+CL17+CL23+CL29+CL33)</f>
        <v>904725.96583480004</v>
      </c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</row>
    <row r="38" spans="1:105" ht="12" customHeight="1"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</row>
    <row r="39" spans="1:105">
      <c r="F39" s="2" t="s">
        <v>201</v>
      </c>
    </row>
  </sheetData>
  <mergeCells count="179">
    <mergeCell ref="A37:G37"/>
    <mergeCell ref="H37:AO37"/>
    <mergeCell ref="AP37:BE37"/>
    <mergeCell ref="BF37:BU37"/>
    <mergeCell ref="BV37:CK37"/>
    <mergeCell ref="CL37:DA37"/>
    <mergeCell ref="A36:G36"/>
    <mergeCell ref="H36:AO36"/>
    <mergeCell ref="AP36:BE36"/>
    <mergeCell ref="BF36:BU36"/>
    <mergeCell ref="BV36:CK36"/>
    <mergeCell ref="CL36:DA36"/>
    <mergeCell ref="A35:G35"/>
    <mergeCell ref="H35:AO35"/>
    <mergeCell ref="AP35:BE35"/>
    <mergeCell ref="BF35:BU35"/>
    <mergeCell ref="BV35:CK35"/>
    <mergeCell ref="CL35:DA35"/>
    <mergeCell ref="A34:G34"/>
    <mergeCell ref="H34:AO34"/>
    <mergeCell ref="AP34:BE34"/>
    <mergeCell ref="BF34:BU34"/>
    <mergeCell ref="BV34:CK34"/>
    <mergeCell ref="CL34:DA34"/>
    <mergeCell ref="A33:G33"/>
    <mergeCell ref="H33:AO33"/>
    <mergeCell ref="AP33:BE33"/>
    <mergeCell ref="BF33:BU33"/>
    <mergeCell ref="BV33:CK33"/>
    <mergeCell ref="CL33:DA33"/>
    <mergeCell ref="A32:G32"/>
    <mergeCell ref="H32:AO32"/>
    <mergeCell ref="AP32:BE32"/>
    <mergeCell ref="BF32:BU32"/>
    <mergeCell ref="BV32:CK32"/>
    <mergeCell ref="CL32:DA32"/>
    <mergeCell ref="A31:G31"/>
    <mergeCell ref="H31:AO31"/>
    <mergeCell ref="AP31:BE31"/>
    <mergeCell ref="BF31:BU31"/>
    <mergeCell ref="BV31:CK31"/>
    <mergeCell ref="CL31:DA31"/>
    <mergeCell ref="A30:G30"/>
    <mergeCell ref="H30:AO30"/>
    <mergeCell ref="AP30:BE30"/>
    <mergeCell ref="BF30:BU30"/>
    <mergeCell ref="BV30:CK30"/>
    <mergeCell ref="CL30:DA30"/>
    <mergeCell ref="A29:G29"/>
    <mergeCell ref="H29:AO29"/>
    <mergeCell ref="AP29:BE29"/>
    <mergeCell ref="BF29:BU29"/>
    <mergeCell ref="BV29:CK29"/>
    <mergeCell ref="CL29:DA29"/>
    <mergeCell ref="A28:G28"/>
    <mergeCell ref="H28:AO28"/>
    <mergeCell ref="AP28:BE28"/>
    <mergeCell ref="BF28:BU28"/>
    <mergeCell ref="BV28:CK28"/>
    <mergeCell ref="CL28:DA28"/>
    <mergeCell ref="A27:G27"/>
    <mergeCell ref="H27:AO27"/>
    <mergeCell ref="AP27:BE27"/>
    <mergeCell ref="BF27:BU27"/>
    <mergeCell ref="BV27:CK27"/>
    <mergeCell ref="CL27:DA27"/>
    <mergeCell ref="A26:G26"/>
    <mergeCell ref="H26:AO26"/>
    <mergeCell ref="AP26:BE26"/>
    <mergeCell ref="BF26:BU26"/>
    <mergeCell ref="BV26:CK26"/>
    <mergeCell ref="CL26:DA26"/>
    <mergeCell ref="A25:G25"/>
    <mergeCell ref="H25:AO25"/>
    <mergeCell ref="AP25:BE25"/>
    <mergeCell ref="BF25:BU25"/>
    <mergeCell ref="BV25:CK25"/>
    <mergeCell ref="CL25:DA25"/>
    <mergeCell ref="A24:G24"/>
    <mergeCell ref="H24:AO24"/>
    <mergeCell ref="AP24:BE24"/>
    <mergeCell ref="BF24:BU24"/>
    <mergeCell ref="BV24:CK24"/>
    <mergeCell ref="CL24:DA24"/>
    <mergeCell ref="A23:G23"/>
    <mergeCell ref="H23:AO23"/>
    <mergeCell ref="AP23:BE23"/>
    <mergeCell ref="BF23:BU23"/>
    <mergeCell ref="BV23:CK23"/>
    <mergeCell ref="CL23:DA23"/>
    <mergeCell ref="A22:G22"/>
    <mergeCell ref="H22:AO22"/>
    <mergeCell ref="AP22:BE22"/>
    <mergeCell ref="BF22:BU22"/>
    <mergeCell ref="BV22:CK22"/>
    <mergeCell ref="CL22:DA22"/>
    <mergeCell ref="A21:G21"/>
    <mergeCell ref="H21:AO21"/>
    <mergeCell ref="AP21:BE21"/>
    <mergeCell ref="BF21:BU21"/>
    <mergeCell ref="BV21:CK21"/>
    <mergeCell ref="CL21:DA21"/>
    <mergeCell ref="A20:G20"/>
    <mergeCell ref="H20:AO20"/>
    <mergeCell ref="AP20:BE20"/>
    <mergeCell ref="BF20:BU20"/>
    <mergeCell ref="BV20:CK20"/>
    <mergeCell ref="CL20:DA20"/>
    <mergeCell ref="A19:G19"/>
    <mergeCell ref="H19:AO19"/>
    <mergeCell ref="AP19:BE19"/>
    <mergeCell ref="BF19:BU19"/>
    <mergeCell ref="BV19:CK19"/>
    <mergeCell ref="CL19:DA19"/>
    <mergeCell ref="A18:G18"/>
    <mergeCell ref="H18:AO18"/>
    <mergeCell ref="AP18:BE18"/>
    <mergeCell ref="BF18:BU18"/>
    <mergeCell ref="BV18:CK18"/>
    <mergeCell ref="CL18:DA18"/>
    <mergeCell ref="A17:G17"/>
    <mergeCell ref="H17:AO17"/>
    <mergeCell ref="AP17:BE17"/>
    <mergeCell ref="BF17:BU17"/>
    <mergeCell ref="BV17:CK17"/>
    <mergeCell ref="CL17:DA17"/>
    <mergeCell ref="A16:G16"/>
    <mergeCell ref="H16:AO16"/>
    <mergeCell ref="AP16:BE16"/>
    <mergeCell ref="BF16:BU16"/>
    <mergeCell ref="BV16:CK16"/>
    <mergeCell ref="CL16:DA16"/>
    <mergeCell ref="A15:G15"/>
    <mergeCell ref="H15:AO15"/>
    <mergeCell ref="AP15:BE15"/>
    <mergeCell ref="BF15:BU15"/>
    <mergeCell ref="BV15:CK15"/>
    <mergeCell ref="CL15:DA15"/>
    <mergeCell ref="A14:G14"/>
    <mergeCell ref="H14:AO14"/>
    <mergeCell ref="AP14:BE14"/>
    <mergeCell ref="BF14:BU14"/>
    <mergeCell ref="BV14:CK14"/>
    <mergeCell ref="CL14:DA14"/>
    <mergeCell ref="A13:G13"/>
    <mergeCell ref="H13:AO13"/>
    <mergeCell ref="AP13:BE13"/>
    <mergeCell ref="BF13:BU13"/>
    <mergeCell ref="BV13:CK13"/>
    <mergeCell ref="CL13:DA13"/>
    <mergeCell ref="A12:G12"/>
    <mergeCell ref="H12:AO12"/>
    <mergeCell ref="AP12:BE12"/>
    <mergeCell ref="BF12:BU12"/>
    <mergeCell ref="BV12:CK12"/>
    <mergeCell ref="CL12:DA12"/>
    <mergeCell ref="A11:G11"/>
    <mergeCell ref="H11:AO11"/>
    <mergeCell ref="AP11:BE11"/>
    <mergeCell ref="BF11:BU11"/>
    <mergeCell ref="BV11:CK11"/>
    <mergeCell ref="CL11:DA11"/>
    <mergeCell ref="CL9:DA9"/>
    <mergeCell ref="A10:G10"/>
    <mergeCell ref="H10:AO10"/>
    <mergeCell ref="AP10:BE10"/>
    <mergeCell ref="BF10:BU10"/>
    <mergeCell ref="BV10:CK10"/>
    <mergeCell ref="CL10:DA10"/>
    <mergeCell ref="A3:DA3"/>
    <mergeCell ref="I5:AA5"/>
    <mergeCell ref="AG5:CY5"/>
    <mergeCell ref="I7:AA7"/>
    <mergeCell ref="AG7:CY7"/>
    <mergeCell ref="A9:G9"/>
    <mergeCell ref="H9:AO9"/>
    <mergeCell ref="AP9:BE9"/>
    <mergeCell ref="BF9:BU9"/>
    <mergeCell ref="BV9:CK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справочник!$M$2:$M$81</xm:f>
          </x14:formula1>
          <xm:sqref>AG7:CY7</xm:sqref>
        </x14:dataValidation>
        <x14:dataValidation type="list" allowBlank="1" showInputMessage="1" showErrorMessage="1">
          <x14:formula1>
            <xm:f>справочник!$C$2:$C$8</xm:f>
          </x14:formula1>
          <xm:sqref>AG5:CY5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8"/>
  <sheetViews>
    <sheetView tabSelected="1" workbookViewId="0">
      <selection activeCell="EJ10" sqref="EJ10"/>
    </sheetView>
  </sheetViews>
  <sheetFormatPr defaultColWidth="0.85546875" defaultRowHeight="15"/>
  <cols>
    <col min="1" max="68" width="0.85546875" style="2"/>
    <col min="69" max="69" width="16" style="2" customWidth="1"/>
    <col min="70" max="16384" width="0.85546875" style="2"/>
  </cols>
  <sheetData>
    <row r="1" spans="1:105" ht="3" customHeight="1"/>
    <row r="2" spans="1:105" ht="12" customHeight="1"/>
    <row r="3" spans="1:105" s="6" customFormat="1" ht="14.25">
      <c r="A3" s="89" t="s">
        <v>234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</row>
    <row r="4" spans="1:105" s="34" customFormat="1" ht="14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</row>
    <row r="5" spans="1:105" s="34" customFormat="1" ht="34.5" customHeight="1">
      <c r="A5" s="33"/>
      <c r="B5" s="33"/>
      <c r="C5" s="33"/>
      <c r="D5" s="89" t="s">
        <v>174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33"/>
      <c r="AE5" s="33"/>
      <c r="AF5" s="33"/>
      <c r="AG5" s="33"/>
      <c r="AH5" s="33"/>
      <c r="AI5" s="33"/>
      <c r="AJ5" s="33"/>
      <c r="AK5" s="33"/>
      <c r="AL5" s="165" t="s">
        <v>79</v>
      </c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7"/>
      <c r="DA5" s="33"/>
    </row>
    <row r="6" spans="1:105" s="34" customFormat="1" ht="14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</row>
    <row r="7" spans="1:105" s="34" customFormat="1" ht="36" customHeight="1">
      <c r="A7" s="33"/>
      <c r="B7" s="33"/>
      <c r="C7" s="33"/>
      <c r="D7" s="33"/>
      <c r="E7" s="89" t="s">
        <v>101</v>
      </c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33"/>
      <c r="AE7" s="33"/>
      <c r="AF7" s="33"/>
      <c r="AG7" s="33"/>
      <c r="AH7" s="33"/>
      <c r="AI7" s="33"/>
      <c r="AJ7" s="33"/>
      <c r="AK7" s="33"/>
      <c r="AL7" s="165" t="s">
        <v>209</v>
      </c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7"/>
      <c r="DA7" s="33"/>
    </row>
    <row r="8" spans="1:105" s="34" customFormat="1" ht="14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9" spans="1:105" ht="10.5" customHeight="1"/>
    <row r="10" spans="1:105" s="3" customFormat="1" ht="45" customHeight="1">
      <c r="A10" s="93" t="s">
        <v>0</v>
      </c>
      <c r="B10" s="94"/>
      <c r="C10" s="94"/>
      <c r="D10" s="94"/>
      <c r="E10" s="94"/>
      <c r="F10" s="94"/>
      <c r="G10" s="95"/>
      <c r="H10" s="93" t="s">
        <v>18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5"/>
      <c r="BD10" s="93" t="s">
        <v>202</v>
      </c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5"/>
      <c r="BT10" s="93" t="s">
        <v>65</v>
      </c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5"/>
      <c r="CJ10" s="93" t="s">
        <v>66</v>
      </c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5"/>
    </row>
    <row r="11" spans="1:105" s="4" customFormat="1" ht="12.75">
      <c r="A11" s="83">
        <v>1</v>
      </c>
      <c r="B11" s="83"/>
      <c r="C11" s="83"/>
      <c r="D11" s="83"/>
      <c r="E11" s="83"/>
      <c r="F11" s="83"/>
      <c r="G11" s="83"/>
      <c r="H11" s="83">
        <v>2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>
        <v>3</v>
      </c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>
        <v>4</v>
      </c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>
        <v>5</v>
      </c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</row>
    <row r="12" spans="1:105" s="5" customFormat="1" ht="35.25" customHeight="1">
      <c r="A12" s="82" t="s">
        <v>26</v>
      </c>
      <c r="B12" s="82"/>
      <c r="C12" s="82"/>
      <c r="D12" s="82"/>
      <c r="E12" s="82"/>
      <c r="F12" s="82"/>
      <c r="G12" s="82"/>
      <c r="H12" s="171" t="s">
        <v>295</v>
      </c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98" t="s">
        <v>223</v>
      </c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27">
        <v>3</v>
      </c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84">
        <v>500000</v>
      </c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</row>
    <row r="13" spans="1:105" s="5" customFormat="1" ht="35.25" customHeight="1">
      <c r="A13" s="66" t="s">
        <v>30</v>
      </c>
      <c r="B13" s="67"/>
      <c r="C13" s="67"/>
      <c r="D13" s="67"/>
      <c r="E13" s="67"/>
      <c r="F13" s="67"/>
      <c r="G13" s="68"/>
      <c r="H13" s="186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8"/>
      <c r="BD13" s="199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1"/>
      <c r="BT13" s="124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6"/>
      <c r="CJ13" s="78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80"/>
    </row>
    <row r="14" spans="1:105" s="5" customFormat="1" ht="35.25" customHeight="1">
      <c r="A14" s="66" t="s">
        <v>36</v>
      </c>
      <c r="B14" s="67"/>
      <c r="C14" s="67"/>
      <c r="D14" s="67"/>
      <c r="E14" s="67"/>
      <c r="F14" s="67"/>
      <c r="G14" s="68"/>
      <c r="H14" s="18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8"/>
      <c r="BD14" s="199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1"/>
      <c r="BT14" s="124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6"/>
      <c r="CJ14" s="78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80"/>
    </row>
    <row r="15" spans="1:105" s="5" customFormat="1" ht="27.75" customHeight="1">
      <c r="A15" s="82" t="s">
        <v>84</v>
      </c>
      <c r="B15" s="82"/>
      <c r="C15" s="82"/>
      <c r="D15" s="82"/>
      <c r="E15" s="82"/>
      <c r="F15" s="82"/>
      <c r="G15" s="82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</row>
    <row r="16" spans="1:105" s="29" customFormat="1" ht="15" customHeight="1">
      <c r="A16" s="116"/>
      <c r="B16" s="116"/>
      <c r="C16" s="116"/>
      <c r="D16" s="116"/>
      <c r="E16" s="116"/>
      <c r="F16" s="116"/>
      <c r="G16" s="116"/>
      <c r="H16" s="113" t="s">
        <v>10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4"/>
      <c r="BD16" s="123" t="s">
        <v>11</v>
      </c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 t="s">
        <v>11</v>
      </c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15">
        <f>SUM(CJ12:DA15)</f>
        <v>500000</v>
      </c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</row>
    <row r="17" spans="5:5" ht="12" customHeight="1"/>
    <row r="18" spans="5:5">
      <c r="E18" s="2" t="s">
        <v>203</v>
      </c>
    </row>
  </sheetData>
  <mergeCells count="40">
    <mergeCell ref="A14:G14"/>
    <mergeCell ref="H14:BC14"/>
    <mergeCell ref="BD14:BS14"/>
    <mergeCell ref="BT14:CI14"/>
    <mergeCell ref="CJ14:DA14"/>
    <mergeCell ref="A13:G13"/>
    <mergeCell ref="H13:BC13"/>
    <mergeCell ref="BD13:BS13"/>
    <mergeCell ref="BT13:CI13"/>
    <mergeCell ref="CJ13:DA13"/>
    <mergeCell ref="A15:G15"/>
    <mergeCell ref="H15:BC15"/>
    <mergeCell ref="BD15:BS15"/>
    <mergeCell ref="BT15:CI15"/>
    <mergeCell ref="CJ15:DA15"/>
    <mergeCell ref="A16:G16"/>
    <mergeCell ref="H16:BC16"/>
    <mergeCell ref="BD16:BS16"/>
    <mergeCell ref="BT16:CI16"/>
    <mergeCell ref="CJ16:DA16"/>
    <mergeCell ref="A11:G11"/>
    <mergeCell ref="H11:BC11"/>
    <mergeCell ref="BD11:BS11"/>
    <mergeCell ref="BT11:CI11"/>
    <mergeCell ref="CJ11:DA11"/>
    <mergeCell ref="A12:G12"/>
    <mergeCell ref="H12:BC12"/>
    <mergeCell ref="BD12:BS12"/>
    <mergeCell ref="BT12:CI12"/>
    <mergeCell ref="CJ12:DA12"/>
    <mergeCell ref="A3:DA3"/>
    <mergeCell ref="A10:G10"/>
    <mergeCell ref="H10:BC10"/>
    <mergeCell ref="BD10:BS10"/>
    <mergeCell ref="BT10:CI10"/>
    <mergeCell ref="CJ10:DA10"/>
    <mergeCell ref="D5:AC5"/>
    <mergeCell ref="E7:AC7"/>
    <mergeCell ref="AL5:CZ5"/>
    <mergeCell ref="AL7:CZ7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справочник!$C$2:$C$8</xm:f>
          </x14:formula1>
          <xm:sqref>AL5:CZ5</xm:sqref>
        </x14:dataValidation>
        <x14:dataValidation type="list" allowBlank="1" showInputMessage="1" showErrorMessage="1">
          <x14:formula1>
            <xm:f>справочник!$A$2:$A$235</xm:f>
          </x14:formula1>
          <xm:sqref>BT12:BT15 BU12:CI12 BU15:CI15</xm:sqref>
        </x14:dataValidation>
        <x14:dataValidation type="list" allowBlank="1" showInputMessage="1" showErrorMessage="1">
          <x14:formula1>
            <xm:f>справочник!$M$2:$M$80</xm:f>
          </x14:formula1>
          <xm:sqref>AL7:CZ7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8"/>
  <sheetViews>
    <sheetView workbookViewId="0">
      <selection activeCell="EG16" sqref="EG16"/>
    </sheetView>
  </sheetViews>
  <sheetFormatPr defaultColWidth="0.85546875" defaultRowHeight="15"/>
  <cols>
    <col min="1" max="68" width="0.85546875" style="2"/>
    <col min="69" max="69" width="16" style="2" customWidth="1"/>
    <col min="70" max="16384" width="0.85546875" style="2"/>
  </cols>
  <sheetData>
    <row r="1" spans="1:105" ht="3" customHeight="1"/>
    <row r="2" spans="1:105" ht="12" customHeight="1"/>
    <row r="3" spans="1:105" s="56" customFormat="1" ht="14.25">
      <c r="A3" s="89" t="s">
        <v>234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</row>
    <row r="4" spans="1:105" s="56" customFormat="1" ht="14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</row>
    <row r="5" spans="1:105" s="56" customFormat="1" ht="34.5" customHeight="1">
      <c r="A5" s="55"/>
      <c r="B5" s="55"/>
      <c r="C5" s="55"/>
      <c r="D5" s="89" t="s">
        <v>174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55"/>
      <c r="AE5" s="55"/>
      <c r="AF5" s="55"/>
      <c r="AG5" s="55"/>
      <c r="AH5" s="55"/>
      <c r="AI5" s="55"/>
      <c r="AJ5" s="55"/>
      <c r="AK5" s="55"/>
      <c r="AL5" s="165" t="s">
        <v>77</v>
      </c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7"/>
      <c r="DA5" s="55"/>
    </row>
    <row r="6" spans="1:105" s="56" customFormat="1" ht="14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</row>
    <row r="7" spans="1:105" s="56" customFormat="1" ht="36" customHeight="1">
      <c r="A7" s="55"/>
      <c r="B7" s="55"/>
      <c r="C7" s="55"/>
      <c r="D7" s="55"/>
      <c r="E7" s="89" t="s">
        <v>101</v>
      </c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55"/>
      <c r="AE7" s="55"/>
      <c r="AF7" s="55"/>
      <c r="AG7" s="55"/>
      <c r="AH7" s="55"/>
      <c r="AI7" s="55"/>
      <c r="AJ7" s="55"/>
      <c r="AK7" s="55"/>
      <c r="AL7" s="165" t="s">
        <v>209</v>
      </c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7"/>
      <c r="DA7" s="55"/>
    </row>
    <row r="8" spans="1:105" s="56" customFormat="1" ht="14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</row>
    <row r="9" spans="1:105" ht="10.5" customHeight="1"/>
    <row r="10" spans="1:105" s="3" customFormat="1" ht="45" customHeight="1">
      <c r="A10" s="93" t="s">
        <v>0</v>
      </c>
      <c r="B10" s="94"/>
      <c r="C10" s="94"/>
      <c r="D10" s="94"/>
      <c r="E10" s="94"/>
      <c r="F10" s="94"/>
      <c r="G10" s="95"/>
      <c r="H10" s="93" t="s">
        <v>18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5"/>
      <c r="BD10" s="93" t="s">
        <v>202</v>
      </c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5"/>
      <c r="BT10" s="93" t="s">
        <v>65</v>
      </c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5"/>
      <c r="CJ10" s="93" t="s">
        <v>66</v>
      </c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5"/>
    </row>
    <row r="11" spans="1:105" s="4" customFormat="1" ht="12.75">
      <c r="A11" s="83">
        <v>1</v>
      </c>
      <c r="B11" s="83"/>
      <c r="C11" s="83"/>
      <c r="D11" s="83"/>
      <c r="E11" s="83"/>
      <c r="F11" s="83"/>
      <c r="G11" s="83"/>
      <c r="H11" s="83">
        <v>2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>
        <v>3</v>
      </c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>
        <v>4</v>
      </c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>
        <v>5</v>
      </c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</row>
    <row r="12" spans="1:105" s="5" customFormat="1" ht="35.25" customHeight="1">
      <c r="A12" s="82" t="s">
        <v>26</v>
      </c>
      <c r="B12" s="82"/>
      <c r="C12" s="82"/>
      <c r="D12" s="82"/>
      <c r="E12" s="82"/>
      <c r="F12" s="82"/>
      <c r="G12" s="82"/>
      <c r="H12" s="171" t="s">
        <v>235</v>
      </c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98" t="s">
        <v>286</v>
      </c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27">
        <v>1</v>
      </c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84">
        <v>2500</v>
      </c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</row>
    <row r="13" spans="1:105" s="5" customFormat="1" ht="24" customHeight="1">
      <c r="A13" s="66"/>
      <c r="B13" s="67"/>
      <c r="C13" s="67"/>
      <c r="D13" s="67"/>
      <c r="E13" s="67"/>
      <c r="F13" s="67"/>
      <c r="G13" s="68"/>
      <c r="H13" s="186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8"/>
      <c r="BD13" s="199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1"/>
      <c r="BT13" s="124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6"/>
      <c r="CJ13" s="78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80"/>
    </row>
    <row r="14" spans="1:105" s="5" customFormat="1" ht="18" customHeight="1">
      <c r="A14" s="66"/>
      <c r="B14" s="67"/>
      <c r="C14" s="67"/>
      <c r="D14" s="67"/>
      <c r="E14" s="67"/>
      <c r="F14" s="67"/>
      <c r="G14" s="68"/>
      <c r="H14" s="18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8"/>
      <c r="BD14" s="199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1"/>
      <c r="BT14" s="124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6"/>
      <c r="CJ14" s="78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80"/>
    </row>
    <row r="15" spans="1:105" s="5" customFormat="1" ht="16.5" customHeight="1">
      <c r="A15" s="82"/>
      <c r="B15" s="82"/>
      <c r="C15" s="82"/>
      <c r="D15" s="82"/>
      <c r="E15" s="82"/>
      <c r="F15" s="82"/>
      <c r="G15" s="82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</row>
    <row r="16" spans="1:105" s="29" customFormat="1" ht="15" customHeight="1">
      <c r="A16" s="116"/>
      <c r="B16" s="116"/>
      <c r="C16" s="116"/>
      <c r="D16" s="116"/>
      <c r="E16" s="116"/>
      <c r="F16" s="116"/>
      <c r="G16" s="116"/>
      <c r="H16" s="113" t="s">
        <v>10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4"/>
      <c r="BD16" s="123" t="s">
        <v>11</v>
      </c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 t="s">
        <v>11</v>
      </c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15">
        <f>SUM(CJ12:DA15)</f>
        <v>2500</v>
      </c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</row>
    <row r="17" spans="5:5" ht="12" customHeight="1"/>
    <row r="18" spans="5:5">
      <c r="E18" s="2" t="s">
        <v>203</v>
      </c>
    </row>
  </sheetData>
  <mergeCells count="40">
    <mergeCell ref="A15:G15"/>
    <mergeCell ref="H15:BC15"/>
    <mergeCell ref="BD15:BS15"/>
    <mergeCell ref="BT15:CI15"/>
    <mergeCell ref="CJ15:DA15"/>
    <mergeCell ref="A16:G16"/>
    <mergeCell ref="H16:BC16"/>
    <mergeCell ref="BD16:BS16"/>
    <mergeCell ref="BT16:CI16"/>
    <mergeCell ref="CJ16:DA16"/>
    <mergeCell ref="A13:G13"/>
    <mergeCell ref="H13:BC13"/>
    <mergeCell ref="BD13:BS13"/>
    <mergeCell ref="BT13:CI13"/>
    <mergeCell ref="CJ13:DA13"/>
    <mergeCell ref="A14:G14"/>
    <mergeCell ref="H14:BC14"/>
    <mergeCell ref="BD14:BS14"/>
    <mergeCell ref="BT14:CI14"/>
    <mergeCell ref="CJ14:DA14"/>
    <mergeCell ref="A11:G11"/>
    <mergeCell ref="H11:BC11"/>
    <mergeCell ref="BD11:BS11"/>
    <mergeCell ref="BT11:CI11"/>
    <mergeCell ref="CJ11:DA11"/>
    <mergeCell ref="A12:G12"/>
    <mergeCell ref="H12:BC12"/>
    <mergeCell ref="BD12:BS12"/>
    <mergeCell ref="BT12:CI12"/>
    <mergeCell ref="CJ12:DA12"/>
    <mergeCell ref="A3:DA3"/>
    <mergeCell ref="D5:AC5"/>
    <mergeCell ref="AL5:CZ5"/>
    <mergeCell ref="E7:AC7"/>
    <mergeCell ref="AL7:CZ7"/>
    <mergeCell ref="A10:G10"/>
    <mergeCell ref="H10:BC10"/>
    <mergeCell ref="BD10:BS10"/>
    <mergeCell ref="BT10:CI10"/>
    <mergeCell ref="CJ10:DA10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справочник!$M$2:$M$80</xm:f>
          </x14:formula1>
          <xm:sqref>AL7:CZ7</xm:sqref>
        </x14:dataValidation>
        <x14:dataValidation type="list" allowBlank="1" showInputMessage="1" showErrorMessage="1">
          <x14:formula1>
            <xm:f>справочник!$A$2:$A$235</xm:f>
          </x14:formula1>
          <xm:sqref>BT12:BT15 BU12:CI12 BU15:CI15</xm:sqref>
        </x14:dataValidation>
        <x14:dataValidation type="list" allowBlank="1" showInputMessage="1" showErrorMessage="1">
          <x14:formula1>
            <xm:f>справочник!$C$2:$C$8</xm:f>
          </x14:formula1>
          <xm:sqref>AL5:CZ5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8"/>
  <sheetViews>
    <sheetView topLeftCell="A7" workbookViewId="0">
      <selection activeCell="DU12" sqref="DU12:DW12"/>
    </sheetView>
  </sheetViews>
  <sheetFormatPr defaultColWidth="0.85546875" defaultRowHeight="15"/>
  <cols>
    <col min="1" max="68" width="0.85546875" style="2"/>
    <col min="69" max="69" width="16" style="2" customWidth="1"/>
    <col min="70" max="16384" width="0.85546875" style="2"/>
  </cols>
  <sheetData>
    <row r="1" spans="1:105" ht="3" customHeight="1"/>
    <row r="2" spans="1:105" ht="12" customHeight="1"/>
    <row r="3" spans="1:105" s="56" customFormat="1" ht="14.25">
      <c r="A3" s="89" t="s">
        <v>234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</row>
    <row r="4" spans="1:105" s="56" customFormat="1" ht="14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</row>
    <row r="5" spans="1:105" s="56" customFormat="1" ht="34.5" customHeight="1">
      <c r="A5" s="55"/>
      <c r="B5" s="55"/>
      <c r="C5" s="55"/>
      <c r="D5" s="89" t="s">
        <v>174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55"/>
      <c r="AE5" s="55"/>
      <c r="AF5" s="55"/>
      <c r="AG5" s="55"/>
      <c r="AH5" s="55"/>
      <c r="AI5" s="55"/>
      <c r="AJ5" s="55"/>
      <c r="AK5" s="55"/>
      <c r="AL5" s="165" t="s">
        <v>80</v>
      </c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7"/>
      <c r="DA5" s="55"/>
    </row>
    <row r="6" spans="1:105" s="56" customFormat="1" ht="14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</row>
    <row r="7" spans="1:105" s="56" customFormat="1" ht="36" customHeight="1">
      <c r="A7" s="55"/>
      <c r="B7" s="55"/>
      <c r="C7" s="55"/>
      <c r="D7" s="55"/>
      <c r="E7" s="89" t="s">
        <v>101</v>
      </c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55"/>
      <c r="AE7" s="55"/>
      <c r="AF7" s="55"/>
      <c r="AG7" s="55"/>
      <c r="AH7" s="55"/>
      <c r="AI7" s="55"/>
      <c r="AJ7" s="55"/>
      <c r="AK7" s="55"/>
      <c r="AL7" s="165" t="s">
        <v>124</v>
      </c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7"/>
      <c r="DA7" s="55"/>
    </row>
    <row r="8" spans="1:105" s="56" customFormat="1" ht="14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</row>
    <row r="9" spans="1:105" ht="10.5" customHeight="1"/>
    <row r="10" spans="1:105" s="3" customFormat="1" ht="45" customHeight="1">
      <c r="A10" s="93" t="s">
        <v>0</v>
      </c>
      <c r="B10" s="94"/>
      <c r="C10" s="94"/>
      <c r="D10" s="94"/>
      <c r="E10" s="94"/>
      <c r="F10" s="94"/>
      <c r="G10" s="95"/>
      <c r="H10" s="93" t="s">
        <v>18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5"/>
      <c r="BD10" s="93" t="s">
        <v>202</v>
      </c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5"/>
      <c r="BT10" s="93" t="s">
        <v>65</v>
      </c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5"/>
      <c r="CJ10" s="93" t="s">
        <v>66</v>
      </c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5"/>
    </row>
    <row r="11" spans="1:105" s="4" customFormat="1" ht="12.75">
      <c r="A11" s="83">
        <v>1</v>
      </c>
      <c r="B11" s="83"/>
      <c r="C11" s="83"/>
      <c r="D11" s="83"/>
      <c r="E11" s="83"/>
      <c r="F11" s="83"/>
      <c r="G11" s="83"/>
      <c r="H11" s="83">
        <v>2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>
        <v>3</v>
      </c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>
        <v>4</v>
      </c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>
        <v>5</v>
      </c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</row>
    <row r="12" spans="1:105" s="5" customFormat="1" ht="35.25" customHeight="1">
      <c r="A12" s="82" t="s">
        <v>26</v>
      </c>
      <c r="B12" s="82"/>
      <c r="C12" s="82"/>
      <c r="D12" s="82"/>
      <c r="E12" s="82"/>
      <c r="F12" s="82"/>
      <c r="G12" s="82"/>
      <c r="H12" s="171" t="s">
        <v>278</v>
      </c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98" t="s">
        <v>251</v>
      </c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27">
        <v>1</v>
      </c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84">
        <v>2246000</v>
      </c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</row>
    <row r="13" spans="1:105" s="5" customFormat="1" ht="21.75" customHeight="1">
      <c r="A13" s="66"/>
      <c r="B13" s="67"/>
      <c r="C13" s="67"/>
      <c r="D13" s="67"/>
      <c r="E13" s="67"/>
      <c r="F13" s="67"/>
      <c r="G13" s="68"/>
      <c r="H13" s="186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8"/>
      <c r="BD13" s="199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1"/>
      <c r="BT13" s="124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6"/>
      <c r="CJ13" s="78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80"/>
    </row>
    <row r="14" spans="1:105" s="5" customFormat="1" ht="21.75" customHeight="1">
      <c r="A14" s="66"/>
      <c r="B14" s="67"/>
      <c r="C14" s="67"/>
      <c r="D14" s="67"/>
      <c r="E14" s="67"/>
      <c r="F14" s="67"/>
      <c r="G14" s="68"/>
      <c r="H14" s="18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8"/>
      <c r="BD14" s="199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1"/>
      <c r="BT14" s="124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6"/>
      <c r="CJ14" s="78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80"/>
    </row>
    <row r="15" spans="1:105" s="5" customFormat="1" ht="19.5" customHeight="1">
      <c r="A15" s="82"/>
      <c r="B15" s="82"/>
      <c r="C15" s="82"/>
      <c r="D15" s="82"/>
      <c r="E15" s="82"/>
      <c r="F15" s="82"/>
      <c r="G15" s="82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</row>
    <row r="16" spans="1:105" s="29" customFormat="1" ht="15" customHeight="1">
      <c r="A16" s="116"/>
      <c r="B16" s="116"/>
      <c r="C16" s="116"/>
      <c r="D16" s="116"/>
      <c r="E16" s="116"/>
      <c r="F16" s="116"/>
      <c r="G16" s="116"/>
      <c r="H16" s="113" t="s">
        <v>10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4"/>
      <c r="BD16" s="123" t="s">
        <v>11</v>
      </c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 t="s">
        <v>11</v>
      </c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15">
        <f>SUM(CJ12:DA15)</f>
        <v>2246000</v>
      </c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</row>
    <row r="17" spans="5:5" ht="12" customHeight="1"/>
    <row r="18" spans="5:5">
      <c r="E18" s="2" t="s">
        <v>203</v>
      </c>
    </row>
  </sheetData>
  <mergeCells count="40">
    <mergeCell ref="A15:G15"/>
    <mergeCell ref="H15:BC15"/>
    <mergeCell ref="BD15:BS15"/>
    <mergeCell ref="BT15:CI15"/>
    <mergeCell ref="CJ15:DA15"/>
    <mergeCell ref="A16:G16"/>
    <mergeCell ref="H16:BC16"/>
    <mergeCell ref="BD16:BS16"/>
    <mergeCell ref="BT16:CI16"/>
    <mergeCell ref="CJ16:DA16"/>
    <mergeCell ref="A13:G13"/>
    <mergeCell ref="H13:BC13"/>
    <mergeCell ref="BD13:BS13"/>
    <mergeCell ref="BT13:CI13"/>
    <mergeCell ref="CJ13:DA13"/>
    <mergeCell ref="A14:G14"/>
    <mergeCell ref="H14:BC14"/>
    <mergeCell ref="BD14:BS14"/>
    <mergeCell ref="BT14:CI14"/>
    <mergeCell ref="CJ14:DA14"/>
    <mergeCell ref="A11:G11"/>
    <mergeCell ref="H11:BC11"/>
    <mergeCell ref="BD11:BS11"/>
    <mergeCell ref="BT11:CI11"/>
    <mergeCell ref="CJ11:DA11"/>
    <mergeCell ref="A12:G12"/>
    <mergeCell ref="H12:BC12"/>
    <mergeCell ref="BD12:BS12"/>
    <mergeCell ref="BT12:CI12"/>
    <mergeCell ref="CJ12:DA12"/>
    <mergeCell ref="A3:DA3"/>
    <mergeCell ref="D5:AC5"/>
    <mergeCell ref="AL5:CZ5"/>
    <mergeCell ref="E7:AC7"/>
    <mergeCell ref="AL7:CZ7"/>
    <mergeCell ref="A10:G10"/>
    <mergeCell ref="H10:BC10"/>
    <mergeCell ref="BD10:BS10"/>
    <mergeCell ref="BT10:CI10"/>
    <mergeCell ref="CJ10:DA10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справочник!$M$2:$M$80</xm:f>
          </x14:formula1>
          <xm:sqref>AL7:CZ7</xm:sqref>
        </x14:dataValidation>
        <x14:dataValidation type="list" allowBlank="1" showInputMessage="1" showErrorMessage="1">
          <x14:formula1>
            <xm:f>справочник!$A$2:$A$235</xm:f>
          </x14:formula1>
          <xm:sqref>BT12:BT15 BU12:CI12 BU15:CI15</xm:sqref>
        </x14:dataValidation>
        <x14:dataValidation type="list" allowBlank="1" showInputMessage="1" showErrorMessage="1">
          <x14:formula1>
            <xm:f>справочник!$C$2:$C$8</xm:f>
          </x14:formula1>
          <xm:sqref>AL5:CZ5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9"/>
  <sheetViews>
    <sheetView workbookViewId="0">
      <selection activeCell="FB17" sqref="FB17"/>
    </sheetView>
  </sheetViews>
  <sheetFormatPr defaultColWidth="0.85546875" defaultRowHeight="15"/>
  <cols>
    <col min="1" max="16384" width="0.85546875" style="2"/>
  </cols>
  <sheetData>
    <row r="1" spans="1:105" ht="3" customHeight="1"/>
    <row r="2" spans="1:105" ht="12" customHeight="1"/>
    <row r="3" spans="1:105" s="6" customFormat="1" ht="14.25">
      <c r="A3" s="89" t="s">
        <v>241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</row>
    <row r="4" spans="1:105" s="34" customFormat="1" ht="14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</row>
    <row r="5" spans="1:105" s="34" customFormat="1" ht="31.5" customHeight="1">
      <c r="A5" s="33"/>
      <c r="B5" s="33"/>
      <c r="C5" s="33"/>
      <c r="D5" s="33"/>
      <c r="E5" s="33"/>
      <c r="F5" s="33"/>
      <c r="G5" s="33"/>
      <c r="H5" s="89" t="s">
        <v>174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33"/>
      <c r="AB5" s="33"/>
      <c r="AC5" s="33"/>
      <c r="AD5" s="33"/>
      <c r="AE5" s="33"/>
      <c r="AF5" s="33"/>
      <c r="AG5" s="33"/>
      <c r="AH5" s="165" t="s">
        <v>79</v>
      </c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7"/>
    </row>
    <row r="6" spans="1:105" s="34" customFormat="1" ht="14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</row>
    <row r="7" spans="1:105" s="34" customFormat="1" ht="33.75" customHeight="1">
      <c r="A7" s="33"/>
      <c r="B7" s="33"/>
      <c r="C7" s="33"/>
      <c r="D7" s="33"/>
      <c r="E7" s="33"/>
      <c r="F7" s="33"/>
      <c r="G7" s="33"/>
      <c r="H7" s="89" t="s">
        <v>101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33"/>
      <c r="AB7" s="33"/>
      <c r="AC7" s="33"/>
      <c r="AD7" s="33"/>
      <c r="AE7" s="33"/>
      <c r="AF7" s="33"/>
      <c r="AG7" s="33"/>
      <c r="AH7" s="165" t="s">
        <v>209</v>
      </c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7"/>
    </row>
    <row r="8" spans="1:105" s="34" customFormat="1" ht="14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9" spans="1:105" ht="10.5" customHeight="1"/>
    <row r="10" spans="1:105" ht="30" customHeight="1">
      <c r="A10" s="205" t="s">
        <v>0</v>
      </c>
      <c r="B10" s="206"/>
      <c r="C10" s="206"/>
      <c r="D10" s="206"/>
      <c r="E10" s="206"/>
      <c r="F10" s="206"/>
      <c r="G10" s="207"/>
      <c r="H10" s="205" t="s">
        <v>18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7"/>
      <c r="BT10" s="205" t="s">
        <v>68</v>
      </c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7"/>
      <c r="CJ10" s="205" t="s">
        <v>69</v>
      </c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7"/>
    </row>
    <row r="11" spans="1:105" s="1" customFormat="1" ht="12.75">
      <c r="A11" s="83">
        <v>1</v>
      </c>
      <c r="B11" s="83"/>
      <c r="C11" s="83"/>
      <c r="D11" s="83"/>
      <c r="E11" s="83"/>
      <c r="F11" s="83"/>
      <c r="G11" s="83"/>
      <c r="H11" s="83">
        <v>2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>
        <v>3</v>
      </c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>
        <v>4</v>
      </c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</row>
    <row r="12" spans="1:105" ht="15" customHeight="1">
      <c r="A12" s="82" t="s">
        <v>26</v>
      </c>
      <c r="B12" s="82"/>
      <c r="C12" s="82"/>
      <c r="D12" s="82"/>
      <c r="E12" s="82"/>
      <c r="F12" s="82"/>
      <c r="G12" s="82"/>
      <c r="H12" s="186" t="s">
        <v>242</v>
      </c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8"/>
      <c r="BT12" s="127">
        <v>1</v>
      </c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212">
        <v>48816</v>
      </c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</row>
    <row r="13" spans="1:105" ht="0.75" customHeight="1">
      <c r="A13" s="66" t="s">
        <v>30</v>
      </c>
      <c r="B13" s="67"/>
      <c r="C13" s="67"/>
      <c r="D13" s="67"/>
      <c r="E13" s="67"/>
      <c r="F13" s="67"/>
      <c r="G13" s="68"/>
      <c r="H13" s="186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8"/>
      <c r="BT13" s="124">
        <v>1</v>
      </c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6"/>
      <c r="CJ13" s="202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4"/>
    </row>
    <row r="14" spans="1:105" ht="15" customHeight="1">
      <c r="A14" s="66" t="s">
        <v>30</v>
      </c>
      <c r="B14" s="67"/>
      <c r="C14" s="67"/>
      <c r="D14" s="67"/>
      <c r="E14" s="67"/>
      <c r="F14" s="67"/>
      <c r="G14" s="68"/>
      <c r="H14" s="186" t="s">
        <v>243</v>
      </c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8"/>
      <c r="BT14" s="124">
        <v>1</v>
      </c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6"/>
      <c r="CJ14" s="202">
        <v>25804</v>
      </c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4"/>
    </row>
    <row r="15" spans="1:105" ht="15" customHeight="1">
      <c r="A15" s="66" t="s">
        <v>36</v>
      </c>
      <c r="B15" s="67"/>
      <c r="C15" s="67"/>
      <c r="D15" s="67"/>
      <c r="E15" s="67"/>
      <c r="F15" s="67"/>
      <c r="G15" s="68"/>
      <c r="H15" s="186" t="s">
        <v>244</v>
      </c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8"/>
      <c r="BT15" s="124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6"/>
      <c r="CJ15" s="202">
        <v>15380</v>
      </c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4"/>
    </row>
    <row r="16" spans="1:105" ht="15" customHeight="1">
      <c r="A16" s="82" t="s">
        <v>84</v>
      </c>
      <c r="B16" s="82"/>
      <c r="C16" s="82"/>
      <c r="D16" s="82"/>
      <c r="E16" s="82"/>
      <c r="F16" s="82"/>
      <c r="G16" s="82"/>
      <c r="H16" s="186" t="s">
        <v>245</v>
      </c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8"/>
      <c r="BT16" s="127">
        <v>6</v>
      </c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212">
        <v>32000</v>
      </c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</row>
    <row r="17" spans="1:105" ht="15" customHeight="1">
      <c r="A17" s="66" t="s">
        <v>182</v>
      </c>
      <c r="B17" s="67"/>
      <c r="C17" s="67"/>
      <c r="D17" s="67"/>
      <c r="E17" s="67"/>
      <c r="F17" s="67"/>
      <c r="G17" s="68"/>
      <c r="H17" s="186" t="s">
        <v>246</v>
      </c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8"/>
      <c r="BT17" s="124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6"/>
      <c r="CJ17" s="202">
        <v>48000</v>
      </c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4"/>
    </row>
    <row r="18" spans="1:105" s="34" customFormat="1" ht="15" customHeight="1">
      <c r="A18" s="116"/>
      <c r="B18" s="116"/>
      <c r="C18" s="116"/>
      <c r="D18" s="116"/>
      <c r="E18" s="116"/>
      <c r="F18" s="116"/>
      <c r="G18" s="116"/>
      <c r="H18" s="208" t="s">
        <v>10</v>
      </c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10"/>
      <c r="BT18" s="123" t="s">
        <v>11</v>
      </c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211">
        <f>SUM(CJ12:DA17)</f>
        <v>170000</v>
      </c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</row>
    <row r="19" spans="1:105" ht="12" customHeight="1"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</row>
  </sheetData>
  <mergeCells count="41">
    <mergeCell ref="A18:G18"/>
    <mergeCell ref="H18:BS18"/>
    <mergeCell ref="BT18:CI18"/>
    <mergeCell ref="CJ18:DA18"/>
    <mergeCell ref="A12:G12"/>
    <mergeCell ref="H12:BS12"/>
    <mergeCell ref="BT12:CI12"/>
    <mergeCell ref="CJ12:DA12"/>
    <mergeCell ref="A16:G16"/>
    <mergeCell ref="H16:BS16"/>
    <mergeCell ref="BT16:CI16"/>
    <mergeCell ref="CJ16:DA16"/>
    <mergeCell ref="A13:G13"/>
    <mergeCell ref="A14:G14"/>
    <mergeCell ref="A15:G15"/>
    <mergeCell ref="H13:BS13"/>
    <mergeCell ref="A11:G11"/>
    <mergeCell ref="H11:BS11"/>
    <mergeCell ref="BT11:CI11"/>
    <mergeCell ref="CJ11:DA11"/>
    <mergeCell ref="A3:DA3"/>
    <mergeCell ref="A10:G10"/>
    <mergeCell ref="H10:BS10"/>
    <mergeCell ref="BT10:CI10"/>
    <mergeCell ref="CJ10:DA10"/>
    <mergeCell ref="H5:Z5"/>
    <mergeCell ref="AH5:DA5"/>
    <mergeCell ref="H7:Z7"/>
    <mergeCell ref="AH7:DA7"/>
    <mergeCell ref="CJ13:DA13"/>
    <mergeCell ref="CJ14:DA14"/>
    <mergeCell ref="CJ15:DA15"/>
    <mergeCell ref="H17:BS17"/>
    <mergeCell ref="A17:G17"/>
    <mergeCell ref="BT17:CI17"/>
    <mergeCell ref="CJ17:DA17"/>
    <mergeCell ref="H14:BS14"/>
    <mergeCell ref="H15:BS15"/>
    <mergeCell ref="BT13:CI13"/>
    <mergeCell ref="BT14:CI14"/>
    <mergeCell ref="BT15:CI15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справочник!$A$2:$A$250</xm:f>
          </x14:formula1>
          <xm:sqref>BT12:BT17 BU12:CI12 BU16:CI16</xm:sqref>
        </x14:dataValidation>
        <x14:dataValidation type="list" allowBlank="1" showInputMessage="1" showErrorMessage="1">
          <x14:formula1>
            <xm:f>справочник!$C$2:$C$9</xm:f>
          </x14:formula1>
          <xm:sqref>AH5:DA5</xm:sqref>
        </x14:dataValidation>
        <x14:dataValidation type="list" allowBlank="1" showInputMessage="1" showErrorMessage="1">
          <x14:formula1>
            <xm:f>справочник!$M$2:$M$121</xm:f>
          </x14:formula1>
          <xm:sqref>AH7:DA7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9"/>
  <sheetViews>
    <sheetView workbookViewId="0">
      <selection activeCell="GZ15" sqref="GZ15"/>
    </sheetView>
  </sheetViews>
  <sheetFormatPr defaultColWidth="0.85546875" defaultRowHeight="15"/>
  <cols>
    <col min="1" max="16384" width="0.85546875" style="2"/>
  </cols>
  <sheetData>
    <row r="1" spans="1:105" ht="3" customHeight="1"/>
    <row r="2" spans="1:105" ht="12" customHeight="1"/>
    <row r="3" spans="1:105" s="56" customFormat="1" ht="34.5" customHeight="1">
      <c r="A3" s="213" t="s">
        <v>247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</row>
    <row r="4" spans="1:105" s="56" customFormat="1" ht="14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</row>
    <row r="5" spans="1:105" s="56" customFormat="1" ht="31.5" customHeight="1">
      <c r="A5" s="55"/>
      <c r="B5" s="55"/>
      <c r="C5" s="55"/>
      <c r="D5" s="55"/>
      <c r="E5" s="55"/>
      <c r="F5" s="55"/>
      <c r="G5" s="55"/>
      <c r="H5" s="89" t="s">
        <v>174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55"/>
      <c r="AB5" s="55"/>
      <c r="AC5" s="55"/>
      <c r="AD5" s="55"/>
      <c r="AE5" s="55"/>
      <c r="AF5" s="55"/>
      <c r="AG5" s="55"/>
      <c r="AH5" s="165" t="s">
        <v>79</v>
      </c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7"/>
    </row>
    <row r="6" spans="1:105" s="56" customFormat="1" ht="14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</row>
    <row r="7" spans="1:105" s="56" customFormat="1" ht="33.75" customHeight="1">
      <c r="A7" s="55"/>
      <c r="B7" s="55"/>
      <c r="C7" s="55"/>
      <c r="D7" s="55"/>
      <c r="E7" s="55"/>
      <c r="F7" s="55"/>
      <c r="G7" s="55"/>
      <c r="H7" s="89" t="s">
        <v>101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55"/>
      <c r="AB7" s="55"/>
      <c r="AC7" s="55"/>
      <c r="AD7" s="55"/>
      <c r="AE7" s="55"/>
      <c r="AF7" s="55"/>
      <c r="AG7" s="55"/>
      <c r="AH7" s="165" t="s">
        <v>209</v>
      </c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7"/>
    </row>
    <row r="8" spans="1:105" s="56" customFormat="1" ht="14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</row>
    <row r="9" spans="1:105" ht="10.5" customHeight="1"/>
    <row r="10" spans="1:105" ht="30" customHeight="1">
      <c r="A10" s="205" t="s">
        <v>0</v>
      </c>
      <c r="B10" s="206"/>
      <c r="C10" s="206"/>
      <c r="D10" s="206"/>
      <c r="E10" s="206"/>
      <c r="F10" s="206"/>
      <c r="G10" s="207"/>
      <c r="H10" s="205" t="s">
        <v>18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7"/>
      <c r="BT10" s="205" t="s">
        <v>68</v>
      </c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7"/>
      <c r="CJ10" s="205" t="s">
        <v>69</v>
      </c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7"/>
    </row>
    <row r="11" spans="1:105" s="1" customFormat="1" ht="12.75">
      <c r="A11" s="83">
        <v>1</v>
      </c>
      <c r="B11" s="83"/>
      <c r="C11" s="83"/>
      <c r="D11" s="83"/>
      <c r="E11" s="83"/>
      <c r="F11" s="83"/>
      <c r="G11" s="83"/>
      <c r="H11" s="83">
        <v>2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>
        <v>3</v>
      </c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>
        <v>4</v>
      </c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</row>
    <row r="12" spans="1:105" ht="15" customHeight="1">
      <c r="A12" s="82" t="s">
        <v>26</v>
      </c>
      <c r="B12" s="82"/>
      <c r="C12" s="82"/>
      <c r="D12" s="82"/>
      <c r="E12" s="82"/>
      <c r="F12" s="82"/>
      <c r="G12" s="82"/>
      <c r="H12" s="186" t="s">
        <v>248</v>
      </c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8"/>
      <c r="BT12" s="127">
        <v>1</v>
      </c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212">
        <v>10000</v>
      </c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</row>
    <row r="13" spans="1:105" ht="26.25" customHeight="1">
      <c r="A13" s="66" t="s">
        <v>30</v>
      </c>
      <c r="B13" s="67"/>
      <c r="C13" s="67"/>
      <c r="D13" s="67"/>
      <c r="E13" s="67"/>
      <c r="F13" s="67"/>
      <c r="G13" s="68"/>
      <c r="H13" s="186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8"/>
      <c r="BT13" s="124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6"/>
      <c r="CJ13" s="202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4"/>
    </row>
    <row r="14" spans="1:105" ht="15" customHeight="1">
      <c r="A14" s="66"/>
      <c r="B14" s="67"/>
      <c r="C14" s="67"/>
      <c r="D14" s="67"/>
      <c r="E14" s="67"/>
      <c r="F14" s="67"/>
      <c r="G14" s="68"/>
      <c r="H14" s="18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8"/>
      <c r="BT14" s="124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6"/>
      <c r="CJ14" s="202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4"/>
    </row>
    <row r="15" spans="1:105" ht="15" customHeight="1">
      <c r="A15" s="66"/>
      <c r="B15" s="67"/>
      <c r="C15" s="67"/>
      <c r="D15" s="67"/>
      <c r="E15" s="67"/>
      <c r="F15" s="67"/>
      <c r="G15" s="68"/>
      <c r="H15" s="186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8"/>
      <c r="BT15" s="124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6"/>
      <c r="CJ15" s="202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4"/>
    </row>
    <row r="16" spans="1:105" ht="15" customHeight="1">
      <c r="A16" s="82"/>
      <c r="B16" s="82"/>
      <c r="C16" s="82"/>
      <c r="D16" s="82"/>
      <c r="E16" s="82"/>
      <c r="F16" s="82"/>
      <c r="G16" s="82"/>
      <c r="H16" s="186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8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</row>
    <row r="17" spans="1:105" ht="15" customHeight="1">
      <c r="A17" s="66"/>
      <c r="B17" s="67"/>
      <c r="C17" s="67"/>
      <c r="D17" s="67"/>
      <c r="E17" s="67"/>
      <c r="F17" s="67"/>
      <c r="G17" s="68"/>
      <c r="H17" s="186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8"/>
      <c r="BT17" s="124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6"/>
      <c r="CJ17" s="202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4"/>
    </row>
    <row r="18" spans="1:105" s="56" customFormat="1" ht="15" customHeight="1">
      <c r="A18" s="116"/>
      <c r="B18" s="116"/>
      <c r="C18" s="116"/>
      <c r="D18" s="116"/>
      <c r="E18" s="116"/>
      <c r="F18" s="116"/>
      <c r="G18" s="116"/>
      <c r="H18" s="208" t="s">
        <v>10</v>
      </c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10"/>
      <c r="BT18" s="123" t="s">
        <v>11</v>
      </c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211">
        <f>SUM(CJ12:DA17)</f>
        <v>10000</v>
      </c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</row>
    <row r="19" spans="1:105" ht="12" customHeight="1"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</row>
  </sheetData>
  <mergeCells count="41">
    <mergeCell ref="A17:G17"/>
    <mergeCell ref="H17:BS17"/>
    <mergeCell ref="BT17:CI17"/>
    <mergeCell ref="CJ17:DA17"/>
    <mergeCell ref="A18:G18"/>
    <mergeCell ref="H18:BS18"/>
    <mergeCell ref="BT18:CI18"/>
    <mergeCell ref="CJ18:DA18"/>
    <mergeCell ref="A15:G15"/>
    <mergeCell ref="H15:BS15"/>
    <mergeCell ref="BT15:CI15"/>
    <mergeCell ref="CJ15:DA15"/>
    <mergeCell ref="A16:G16"/>
    <mergeCell ref="H16:BS16"/>
    <mergeCell ref="BT16:CI16"/>
    <mergeCell ref="CJ16:DA16"/>
    <mergeCell ref="A13:G13"/>
    <mergeCell ref="H13:BS13"/>
    <mergeCell ref="BT13:CI13"/>
    <mergeCell ref="CJ13:DA13"/>
    <mergeCell ref="A14:G14"/>
    <mergeCell ref="H14:BS14"/>
    <mergeCell ref="BT14:CI14"/>
    <mergeCell ref="CJ14:DA14"/>
    <mergeCell ref="A11:G11"/>
    <mergeCell ref="H11:BS11"/>
    <mergeCell ref="BT11:CI11"/>
    <mergeCell ref="CJ11:DA11"/>
    <mergeCell ref="A12:G12"/>
    <mergeCell ref="H12:BS12"/>
    <mergeCell ref="BT12:CI12"/>
    <mergeCell ref="CJ12:DA12"/>
    <mergeCell ref="A10:G10"/>
    <mergeCell ref="H10:BS10"/>
    <mergeCell ref="BT10:CI10"/>
    <mergeCell ref="CJ10:DA10"/>
    <mergeCell ref="A3:DA3"/>
    <mergeCell ref="H5:Z5"/>
    <mergeCell ref="AH5:DA5"/>
    <mergeCell ref="H7:Z7"/>
    <mergeCell ref="AH7:DA7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справочник!$M$2:$M$121</xm:f>
          </x14:formula1>
          <xm:sqref>AH7:DA7</xm:sqref>
        </x14:dataValidation>
        <x14:dataValidation type="list" allowBlank="1" showInputMessage="1" showErrorMessage="1">
          <x14:formula1>
            <xm:f>справочник!$C$2:$C$9</xm:f>
          </x14:formula1>
          <xm:sqref>AH5:DA5</xm:sqref>
        </x14:dataValidation>
        <x14:dataValidation type="list" allowBlank="1" showInputMessage="1" showErrorMessage="1">
          <x14:formula1>
            <xm:f>справочник!$A$2:$A$250</xm:f>
          </x14:formula1>
          <xm:sqref>BT12:BT17 BU12:CI12 BU16:CI16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9"/>
  <sheetViews>
    <sheetView topLeftCell="A4" workbookViewId="0">
      <selection activeCell="FG14" sqref="FG14"/>
    </sheetView>
  </sheetViews>
  <sheetFormatPr defaultColWidth="0.85546875" defaultRowHeight="15"/>
  <cols>
    <col min="1" max="16384" width="0.85546875" style="2"/>
  </cols>
  <sheetData>
    <row r="1" spans="1:105" ht="3" customHeight="1"/>
    <row r="2" spans="1:105" ht="12" customHeight="1"/>
    <row r="3" spans="1:105" s="56" customFormat="1" ht="14.25">
      <c r="A3" s="89" t="s">
        <v>241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</row>
    <row r="4" spans="1:105" s="56" customFormat="1" ht="14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</row>
    <row r="5" spans="1:105" s="56" customFormat="1" ht="31.5" customHeight="1">
      <c r="A5" s="55"/>
      <c r="B5" s="55"/>
      <c r="C5" s="55"/>
      <c r="D5" s="55"/>
      <c r="E5" s="55"/>
      <c r="F5" s="55"/>
      <c r="G5" s="55"/>
      <c r="H5" s="89" t="s">
        <v>174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55"/>
      <c r="AB5" s="55"/>
      <c r="AC5" s="55"/>
      <c r="AD5" s="55"/>
      <c r="AE5" s="55"/>
      <c r="AF5" s="55"/>
      <c r="AG5" s="55"/>
      <c r="AH5" s="165" t="s">
        <v>77</v>
      </c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7"/>
    </row>
    <row r="6" spans="1:105" s="56" customFormat="1" ht="14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</row>
    <row r="7" spans="1:105" s="56" customFormat="1" ht="33.75" customHeight="1">
      <c r="A7" s="55"/>
      <c r="B7" s="55"/>
      <c r="C7" s="55"/>
      <c r="D7" s="55"/>
      <c r="E7" s="55"/>
      <c r="F7" s="55"/>
      <c r="G7" s="55"/>
      <c r="H7" s="89" t="s">
        <v>101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55"/>
      <c r="AB7" s="55"/>
      <c r="AC7" s="55"/>
      <c r="AD7" s="55"/>
      <c r="AE7" s="55"/>
      <c r="AF7" s="55"/>
      <c r="AG7" s="55"/>
      <c r="AH7" s="165" t="s">
        <v>209</v>
      </c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7"/>
    </row>
    <row r="8" spans="1:105" s="56" customFormat="1" ht="14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</row>
    <row r="9" spans="1:105" ht="10.5" customHeight="1"/>
    <row r="10" spans="1:105" ht="30" customHeight="1">
      <c r="A10" s="205" t="s">
        <v>0</v>
      </c>
      <c r="B10" s="206"/>
      <c r="C10" s="206"/>
      <c r="D10" s="206"/>
      <c r="E10" s="206"/>
      <c r="F10" s="206"/>
      <c r="G10" s="207"/>
      <c r="H10" s="205" t="s">
        <v>18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7"/>
      <c r="BT10" s="205" t="s">
        <v>68</v>
      </c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7"/>
      <c r="CJ10" s="205" t="s">
        <v>69</v>
      </c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7"/>
    </row>
    <row r="11" spans="1:105" s="1" customFormat="1" ht="12.75">
      <c r="A11" s="83">
        <v>1</v>
      </c>
      <c r="B11" s="83"/>
      <c r="C11" s="83"/>
      <c r="D11" s="83"/>
      <c r="E11" s="83"/>
      <c r="F11" s="83"/>
      <c r="G11" s="83"/>
      <c r="H11" s="83">
        <v>2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>
        <v>3</v>
      </c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>
        <v>4</v>
      </c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</row>
    <row r="12" spans="1:105" ht="15" customHeight="1">
      <c r="A12" s="82" t="s">
        <v>26</v>
      </c>
      <c r="B12" s="82"/>
      <c r="C12" s="82"/>
      <c r="D12" s="82"/>
      <c r="E12" s="82"/>
      <c r="F12" s="82"/>
      <c r="G12" s="82"/>
      <c r="H12" s="186" t="s">
        <v>254</v>
      </c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8"/>
      <c r="BT12" s="127">
        <v>1</v>
      </c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212">
        <v>1500</v>
      </c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</row>
    <row r="13" spans="1:105" ht="26.25" customHeight="1">
      <c r="A13" s="66"/>
      <c r="B13" s="67"/>
      <c r="C13" s="67"/>
      <c r="D13" s="67"/>
      <c r="E13" s="67"/>
      <c r="F13" s="67"/>
      <c r="G13" s="68"/>
      <c r="H13" s="186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8"/>
      <c r="BT13" s="124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6"/>
      <c r="CJ13" s="202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4"/>
    </row>
    <row r="14" spans="1:105" ht="15" customHeight="1">
      <c r="A14" s="66"/>
      <c r="B14" s="67"/>
      <c r="C14" s="67"/>
      <c r="D14" s="67"/>
      <c r="E14" s="67"/>
      <c r="F14" s="67"/>
      <c r="G14" s="68"/>
      <c r="H14" s="18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8"/>
      <c r="BT14" s="124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6"/>
      <c r="CJ14" s="202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4"/>
    </row>
    <row r="15" spans="1:105" ht="15" customHeight="1">
      <c r="A15" s="66"/>
      <c r="B15" s="67"/>
      <c r="C15" s="67"/>
      <c r="D15" s="67"/>
      <c r="E15" s="67"/>
      <c r="F15" s="67"/>
      <c r="G15" s="68"/>
      <c r="H15" s="186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8"/>
      <c r="BT15" s="124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6"/>
      <c r="CJ15" s="202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4"/>
    </row>
    <row r="16" spans="1:105" ht="15" customHeight="1">
      <c r="A16" s="82"/>
      <c r="B16" s="82"/>
      <c r="C16" s="82"/>
      <c r="D16" s="82"/>
      <c r="E16" s="82"/>
      <c r="F16" s="82"/>
      <c r="G16" s="82"/>
      <c r="H16" s="186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8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</row>
    <row r="17" spans="1:105" ht="15" customHeight="1">
      <c r="A17" s="66"/>
      <c r="B17" s="67"/>
      <c r="C17" s="67"/>
      <c r="D17" s="67"/>
      <c r="E17" s="67"/>
      <c r="F17" s="67"/>
      <c r="G17" s="68"/>
      <c r="H17" s="186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8"/>
      <c r="BT17" s="124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6"/>
      <c r="CJ17" s="202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4"/>
    </row>
    <row r="18" spans="1:105" s="56" customFormat="1" ht="15" customHeight="1">
      <c r="A18" s="116"/>
      <c r="B18" s="116"/>
      <c r="C18" s="116"/>
      <c r="D18" s="116"/>
      <c r="E18" s="116"/>
      <c r="F18" s="116"/>
      <c r="G18" s="116"/>
      <c r="H18" s="208" t="s">
        <v>10</v>
      </c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10"/>
      <c r="BT18" s="123" t="s">
        <v>11</v>
      </c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211">
        <f>SUM(CJ12:DA17)</f>
        <v>1500</v>
      </c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</row>
    <row r="19" spans="1:105" ht="12" customHeight="1"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</row>
  </sheetData>
  <mergeCells count="41">
    <mergeCell ref="A17:G17"/>
    <mergeCell ref="H17:BS17"/>
    <mergeCell ref="BT17:CI17"/>
    <mergeCell ref="CJ17:DA17"/>
    <mergeCell ref="A18:G18"/>
    <mergeCell ref="H18:BS18"/>
    <mergeCell ref="BT18:CI18"/>
    <mergeCell ref="CJ18:DA18"/>
    <mergeCell ref="A15:G15"/>
    <mergeCell ref="H15:BS15"/>
    <mergeCell ref="BT15:CI15"/>
    <mergeCell ref="CJ15:DA15"/>
    <mergeCell ref="A16:G16"/>
    <mergeCell ref="H16:BS16"/>
    <mergeCell ref="BT16:CI16"/>
    <mergeCell ref="CJ16:DA16"/>
    <mergeCell ref="A13:G13"/>
    <mergeCell ref="H13:BS13"/>
    <mergeCell ref="BT13:CI13"/>
    <mergeCell ref="CJ13:DA13"/>
    <mergeCell ref="A14:G14"/>
    <mergeCell ref="H14:BS14"/>
    <mergeCell ref="BT14:CI14"/>
    <mergeCell ref="CJ14:DA14"/>
    <mergeCell ref="A11:G11"/>
    <mergeCell ref="H11:BS11"/>
    <mergeCell ref="BT11:CI11"/>
    <mergeCell ref="CJ11:DA11"/>
    <mergeCell ref="A12:G12"/>
    <mergeCell ref="H12:BS12"/>
    <mergeCell ref="BT12:CI12"/>
    <mergeCell ref="CJ12:DA12"/>
    <mergeCell ref="A10:G10"/>
    <mergeCell ref="H10:BS10"/>
    <mergeCell ref="BT10:CI10"/>
    <mergeCell ref="CJ10:DA10"/>
    <mergeCell ref="A3:DA3"/>
    <mergeCell ref="H5:Z5"/>
    <mergeCell ref="AH5:DA5"/>
    <mergeCell ref="H7:Z7"/>
    <mergeCell ref="AH7:DA7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справочник!$M$2:$M$121</xm:f>
          </x14:formula1>
          <xm:sqref>AH7:DA7</xm:sqref>
        </x14:dataValidation>
        <x14:dataValidation type="list" allowBlank="1" showInputMessage="1" showErrorMessage="1">
          <x14:formula1>
            <xm:f>справочник!$C$2:$C$9</xm:f>
          </x14:formula1>
          <xm:sqref>AH5:DA5</xm:sqref>
        </x14:dataValidation>
        <x14:dataValidation type="list" allowBlank="1" showInputMessage="1" showErrorMessage="1">
          <x14:formula1>
            <xm:f>справочник!$A$2:$A$250</xm:f>
          </x14:formula1>
          <xm:sqref>BT12:BT17 BU12:CI12 BU16:CI16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>
  <dimension ref="A1:DB15"/>
  <sheetViews>
    <sheetView workbookViewId="0">
      <selection activeCell="FD10" sqref="FD10"/>
    </sheetView>
  </sheetViews>
  <sheetFormatPr defaultColWidth="0.85546875" defaultRowHeight="15"/>
  <cols>
    <col min="1" max="16384" width="0.85546875" style="2"/>
  </cols>
  <sheetData>
    <row r="1" spans="1:106" ht="3" customHeight="1"/>
    <row r="2" spans="1:106" s="6" customFormat="1" ht="28.5" customHeight="1">
      <c r="A2" s="134" t="s">
        <v>249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</row>
    <row r="3" spans="1:106" s="34" customFormat="1" ht="28.5" customHeight="1">
      <c r="A3" s="35"/>
      <c r="B3" s="35"/>
      <c r="C3" s="35"/>
      <c r="D3" s="35"/>
      <c r="E3" s="35"/>
      <c r="F3" s="35"/>
      <c r="G3" s="35"/>
      <c r="H3" s="134" t="s">
        <v>174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165" t="s">
        <v>79</v>
      </c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7"/>
    </row>
    <row r="4" spans="1:106" ht="10.5" customHeight="1"/>
    <row r="5" spans="1:106" s="3" customFormat="1" ht="30" customHeight="1">
      <c r="A5" s="205" t="s">
        <v>0</v>
      </c>
      <c r="B5" s="206"/>
      <c r="C5" s="206"/>
      <c r="D5" s="206"/>
      <c r="E5" s="206"/>
      <c r="F5" s="206"/>
      <c r="G5" s="207"/>
      <c r="H5" s="205" t="s">
        <v>18</v>
      </c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7"/>
      <c r="BD5" s="205" t="s">
        <v>64</v>
      </c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7"/>
      <c r="BT5" s="205" t="s">
        <v>70</v>
      </c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7"/>
      <c r="CJ5" s="205" t="s">
        <v>71</v>
      </c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7"/>
    </row>
    <row r="6" spans="1:106" s="4" customFormat="1" ht="12.75">
      <c r="A6" s="83"/>
      <c r="B6" s="83"/>
      <c r="C6" s="83"/>
      <c r="D6" s="83"/>
      <c r="E6" s="83"/>
      <c r="F6" s="83"/>
      <c r="G6" s="83"/>
      <c r="H6" s="83">
        <v>1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>
        <v>2</v>
      </c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>
        <v>3</v>
      </c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>
        <v>4</v>
      </c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</row>
    <row r="7" spans="1:106" s="4" customFormat="1" ht="12.75">
      <c r="A7" s="82" t="s">
        <v>26</v>
      </c>
      <c r="B7" s="82"/>
      <c r="C7" s="82"/>
      <c r="D7" s="82"/>
      <c r="E7" s="82"/>
      <c r="F7" s="82"/>
      <c r="G7" s="82"/>
      <c r="H7" s="171" t="s">
        <v>250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27">
        <v>130</v>
      </c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2">
        <v>1000</v>
      </c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85">
        <f>BD7*BT7</f>
        <v>130000</v>
      </c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</row>
    <row r="8" spans="1:106" s="4" customFormat="1" ht="12.75">
      <c r="A8" s="82" t="s">
        <v>30</v>
      </c>
      <c r="B8" s="82"/>
      <c r="C8" s="82"/>
      <c r="D8" s="82"/>
      <c r="E8" s="82"/>
      <c r="F8" s="82"/>
      <c r="G8" s="82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85">
        <f t="shared" ref="CJ8:CJ14" si="0">BD8*BT8</f>
        <v>0</v>
      </c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</row>
    <row r="9" spans="1:106" s="4" customFormat="1" ht="12.75">
      <c r="A9" s="82" t="s">
        <v>36</v>
      </c>
      <c r="B9" s="82"/>
      <c r="C9" s="82"/>
      <c r="D9" s="82"/>
      <c r="E9" s="82"/>
      <c r="F9" s="82"/>
      <c r="G9" s="82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85">
        <f t="shared" si="0"/>
        <v>0</v>
      </c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</row>
    <row r="10" spans="1:106" s="4" customFormat="1" ht="12.75">
      <c r="A10" s="82" t="s">
        <v>84</v>
      </c>
      <c r="B10" s="82"/>
      <c r="C10" s="82"/>
      <c r="D10" s="82"/>
      <c r="E10" s="82"/>
      <c r="F10" s="82"/>
      <c r="G10" s="82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85">
        <f t="shared" si="0"/>
        <v>0</v>
      </c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</row>
    <row r="11" spans="1:106" s="4" customFormat="1" ht="12.75">
      <c r="A11" s="82" t="s">
        <v>182</v>
      </c>
      <c r="B11" s="82"/>
      <c r="C11" s="82"/>
      <c r="D11" s="82"/>
      <c r="E11" s="82"/>
      <c r="F11" s="82"/>
      <c r="G11" s="82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85">
        <f t="shared" si="0"/>
        <v>0</v>
      </c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</row>
    <row r="12" spans="1:106" s="4" customFormat="1" ht="12.75">
      <c r="A12" s="82" t="s">
        <v>183</v>
      </c>
      <c r="B12" s="82"/>
      <c r="C12" s="82"/>
      <c r="D12" s="82"/>
      <c r="E12" s="82"/>
      <c r="F12" s="82"/>
      <c r="G12" s="82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85">
        <f t="shared" si="0"/>
        <v>0</v>
      </c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</row>
    <row r="13" spans="1:106" s="5" customFormat="1" ht="15" customHeight="1">
      <c r="A13" s="82" t="s">
        <v>184</v>
      </c>
      <c r="B13" s="82"/>
      <c r="C13" s="82"/>
      <c r="D13" s="82"/>
      <c r="E13" s="82"/>
      <c r="F13" s="82"/>
      <c r="G13" s="82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85">
        <f t="shared" si="0"/>
        <v>0</v>
      </c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</row>
    <row r="14" spans="1:106" s="5" customFormat="1" ht="15" customHeight="1">
      <c r="A14" s="82" t="s">
        <v>185</v>
      </c>
      <c r="B14" s="82"/>
      <c r="C14" s="82"/>
      <c r="D14" s="82"/>
      <c r="E14" s="82"/>
      <c r="F14" s="82"/>
      <c r="G14" s="82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85">
        <f t="shared" si="0"/>
        <v>0</v>
      </c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</row>
    <row r="15" spans="1:106" s="29" customFormat="1" ht="15" customHeight="1">
      <c r="A15" s="116"/>
      <c r="B15" s="116"/>
      <c r="C15" s="116"/>
      <c r="D15" s="116"/>
      <c r="E15" s="116"/>
      <c r="F15" s="116"/>
      <c r="G15" s="116"/>
      <c r="H15" s="113" t="s">
        <v>10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4"/>
      <c r="BD15" s="214">
        <f>SUM(BD7:BS14)</f>
        <v>130</v>
      </c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123" t="s">
        <v>11</v>
      </c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15">
        <f>SUM(CJ7:DA14)</f>
        <v>130000</v>
      </c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</row>
  </sheetData>
  <mergeCells count="58">
    <mergeCell ref="A12:G12"/>
    <mergeCell ref="H12:BC12"/>
    <mergeCell ref="BD12:BS12"/>
    <mergeCell ref="BT12:CI12"/>
    <mergeCell ref="CJ12:DA12"/>
    <mergeCell ref="A11:G11"/>
    <mergeCell ref="H11:BC11"/>
    <mergeCell ref="BD11:BS11"/>
    <mergeCell ref="BT11:CI11"/>
    <mergeCell ref="CJ11:DA11"/>
    <mergeCell ref="A10:G10"/>
    <mergeCell ref="H10:BC10"/>
    <mergeCell ref="BD10:BS10"/>
    <mergeCell ref="BT10:CI10"/>
    <mergeCell ref="CJ10:DA10"/>
    <mergeCell ref="A9:G9"/>
    <mergeCell ref="H9:BC9"/>
    <mergeCell ref="BD9:BS9"/>
    <mergeCell ref="BT9:CI9"/>
    <mergeCell ref="CJ9:DA9"/>
    <mergeCell ref="A8:G8"/>
    <mergeCell ref="H8:BC8"/>
    <mergeCell ref="BD8:BS8"/>
    <mergeCell ref="BT8:CI8"/>
    <mergeCell ref="CJ8:DA8"/>
    <mergeCell ref="A7:G7"/>
    <mergeCell ref="H7:BC7"/>
    <mergeCell ref="BD7:BS7"/>
    <mergeCell ref="BT7:CI7"/>
    <mergeCell ref="CJ7:DA7"/>
    <mergeCell ref="A14:G14"/>
    <mergeCell ref="H14:BC14"/>
    <mergeCell ref="BD14:BS14"/>
    <mergeCell ref="BT14:CI14"/>
    <mergeCell ref="CJ14:DA14"/>
    <mergeCell ref="A15:G15"/>
    <mergeCell ref="H15:BC15"/>
    <mergeCell ref="BD15:BS15"/>
    <mergeCell ref="BT15:CI15"/>
    <mergeCell ref="CJ15:DA15"/>
    <mergeCell ref="A6:G6"/>
    <mergeCell ref="H6:BC6"/>
    <mergeCell ref="BD6:BS6"/>
    <mergeCell ref="BT6:CI6"/>
    <mergeCell ref="CJ6:DA6"/>
    <mergeCell ref="A13:G13"/>
    <mergeCell ref="H13:BC13"/>
    <mergeCell ref="BD13:BS13"/>
    <mergeCell ref="BT13:CI13"/>
    <mergeCell ref="CJ13:DA13"/>
    <mergeCell ref="A2:DA2"/>
    <mergeCell ref="A5:G5"/>
    <mergeCell ref="H5:BC5"/>
    <mergeCell ref="BD5:BS5"/>
    <mergeCell ref="BT5:CI5"/>
    <mergeCell ref="CJ5:DA5"/>
    <mergeCell ref="H3:AA3"/>
    <mergeCell ref="AO3:DB3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справочник!$A$2:$A$235</xm:f>
          </x14:formula1>
          <xm:sqref>BD7:BS14</xm:sqref>
        </x14:dataValidation>
        <x14:dataValidation type="list" allowBlank="1" showInputMessage="1" showErrorMessage="1">
          <x14:formula1>
            <xm:f>справочник!$C$2:$C$8</xm:f>
          </x14:formula1>
          <xm:sqref>AO3:DB3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6"/>
  <sheetViews>
    <sheetView zoomScale="160" zoomScaleNormal="160" zoomScaleSheetLayoutView="160" workbookViewId="0">
      <selection activeCell="DG30" sqref="DG30"/>
    </sheetView>
  </sheetViews>
  <sheetFormatPr defaultColWidth="0.85546875" defaultRowHeight="12.75"/>
  <cols>
    <col min="1" max="23" width="0.85546875" style="1"/>
    <col min="24" max="24" width="7.140625" style="1" customWidth="1"/>
    <col min="25" max="25" width="2.85546875" style="1" customWidth="1"/>
    <col min="26" max="40" width="0.85546875" style="1"/>
    <col min="41" max="41" width="1.85546875" style="1" bestFit="1" customWidth="1"/>
    <col min="42" max="112" width="0.85546875" style="1"/>
    <col min="113" max="113" width="1.85546875" style="1" bestFit="1" customWidth="1"/>
    <col min="114" max="128" width="0.85546875" style="1"/>
    <col min="129" max="129" width="1.85546875" style="1" bestFit="1" customWidth="1"/>
    <col min="130" max="16384" width="0.85546875" style="1"/>
  </cols>
  <sheetData>
    <row r="1" spans="1:161" s="7" customFormat="1" ht="15.75">
      <c r="A1" s="86" t="s">
        <v>16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</row>
    <row r="3" spans="1:161" s="2" customFormat="1" ht="15">
      <c r="A3" s="89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</row>
    <row r="4" spans="1:161" ht="6" customHeight="1"/>
    <row r="5" spans="1:161" s="6" customFormat="1" ht="32.25" customHeight="1">
      <c r="A5" s="6" t="s">
        <v>14</v>
      </c>
      <c r="X5" s="90" t="s">
        <v>103</v>
      </c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2"/>
    </row>
    <row r="6" spans="1:161" s="6" customFormat="1" ht="6" customHeight="1"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26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1:161" s="6" customFormat="1" ht="14.25">
      <c r="A7" s="108" t="s">
        <v>13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5" t="s">
        <v>79</v>
      </c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7"/>
    </row>
    <row r="8" spans="1:161" ht="9.75" customHeight="1"/>
    <row r="9" spans="1:161" s="2" customFormat="1" ht="15">
      <c r="A9" s="89" t="s">
        <v>12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</row>
    <row r="10" spans="1:161" ht="10.5" customHeight="1"/>
    <row r="11" spans="1:161" s="3" customFormat="1" ht="13.5" customHeight="1">
      <c r="A11" s="93" t="s">
        <v>0</v>
      </c>
      <c r="B11" s="94"/>
      <c r="C11" s="94"/>
      <c r="D11" s="94"/>
      <c r="E11" s="94"/>
      <c r="F11" s="95"/>
      <c r="G11" s="93" t="s">
        <v>9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5"/>
      <c r="Y11" s="93" t="s">
        <v>4</v>
      </c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5"/>
      <c r="AO11" s="102" t="s">
        <v>1</v>
      </c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4"/>
      <c r="DI11" s="93" t="s">
        <v>8</v>
      </c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5"/>
      <c r="DY11" s="93" t="s">
        <v>268</v>
      </c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5"/>
      <c r="EO11" s="93" t="s">
        <v>75</v>
      </c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5"/>
    </row>
    <row r="12" spans="1:161" s="3" customFormat="1" ht="13.5" customHeight="1">
      <c r="A12" s="96"/>
      <c r="B12" s="97"/>
      <c r="C12" s="97"/>
      <c r="D12" s="97"/>
      <c r="E12" s="97"/>
      <c r="F12" s="98"/>
      <c r="G12" s="96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8"/>
      <c r="Y12" s="96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8"/>
      <c r="AO12" s="93" t="s">
        <v>3</v>
      </c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5"/>
      <c r="BF12" s="102" t="s">
        <v>2</v>
      </c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4"/>
      <c r="DI12" s="96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8"/>
      <c r="DY12" s="96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8"/>
      <c r="EO12" s="96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8"/>
    </row>
    <row r="13" spans="1:161" s="3" customFormat="1" ht="39.75" customHeight="1">
      <c r="A13" s="99"/>
      <c r="B13" s="100"/>
      <c r="C13" s="100"/>
      <c r="D13" s="100"/>
      <c r="E13" s="100"/>
      <c r="F13" s="101"/>
      <c r="G13" s="99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1"/>
      <c r="Y13" s="99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1"/>
      <c r="AO13" s="99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1"/>
      <c r="BF13" s="88" t="s">
        <v>5</v>
      </c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 t="s">
        <v>6</v>
      </c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 t="s">
        <v>7</v>
      </c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99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1"/>
      <c r="DY13" s="99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1"/>
      <c r="EO13" s="99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1"/>
    </row>
    <row r="14" spans="1:161" s="4" customFormat="1">
      <c r="A14" s="83">
        <v>1</v>
      </c>
      <c r="B14" s="83"/>
      <c r="C14" s="83"/>
      <c r="D14" s="83"/>
      <c r="E14" s="83"/>
      <c r="F14" s="83"/>
      <c r="G14" s="83">
        <v>2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>
        <v>3</v>
      </c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>
        <v>4</v>
      </c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>
        <v>5</v>
      </c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>
        <v>6</v>
      </c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>
        <v>7</v>
      </c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>
        <v>8</v>
      </c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>
        <v>9</v>
      </c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>
        <v>10</v>
      </c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</row>
    <row r="15" spans="1:161" s="5" customFormat="1" ht="15" customHeight="1">
      <c r="A15" s="82" t="s">
        <v>26</v>
      </c>
      <c r="B15" s="82"/>
      <c r="C15" s="82"/>
      <c r="D15" s="82"/>
      <c r="E15" s="82"/>
      <c r="F15" s="82"/>
      <c r="G15" s="81" t="s">
        <v>204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72">
        <v>1</v>
      </c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4"/>
      <c r="AO15" s="63">
        <f>BF15+BX15+CQ15</f>
        <v>58661</v>
      </c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5"/>
      <c r="BF15" s="84">
        <v>40456</v>
      </c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>
        <v>18205</v>
      </c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75">
        <v>0</v>
      </c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7"/>
      <c r="DY15" s="75">
        <v>0.15</v>
      </c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7"/>
      <c r="EO15" s="85">
        <f t="shared" ref="EO15:EO25" si="0">Y15*AO15*(1+DI15/100%)*(1+DY15/100%)*12</f>
        <v>809521.79999999993</v>
      </c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</row>
    <row r="16" spans="1:161" s="5" customFormat="1" ht="15" customHeight="1">
      <c r="A16" s="82" t="s">
        <v>30</v>
      </c>
      <c r="B16" s="82"/>
      <c r="C16" s="82"/>
      <c r="D16" s="82"/>
      <c r="E16" s="82"/>
      <c r="F16" s="82"/>
      <c r="G16" s="81" t="s">
        <v>205</v>
      </c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72">
        <v>1</v>
      </c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4"/>
      <c r="AO16" s="63">
        <f t="shared" ref="AO16:AO17" si="1">BF16+BX16+CQ16</f>
        <v>50975</v>
      </c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5"/>
      <c r="BF16" s="84">
        <v>29129</v>
      </c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>
        <v>21846</v>
      </c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75">
        <v>0</v>
      </c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7"/>
      <c r="DY16" s="75">
        <v>0.15</v>
      </c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7"/>
      <c r="EO16" s="85">
        <f t="shared" si="0"/>
        <v>703454.99999999988</v>
      </c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</row>
    <row r="17" spans="1:161" s="5" customFormat="1" ht="23.25" customHeight="1">
      <c r="A17" s="82" t="s">
        <v>36</v>
      </c>
      <c r="B17" s="82"/>
      <c r="C17" s="82"/>
      <c r="D17" s="82"/>
      <c r="E17" s="82"/>
      <c r="F17" s="82"/>
      <c r="G17" s="81" t="s">
        <v>212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72">
        <v>1</v>
      </c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4"/>
      <c r="AO17" s="63">
        <f t="shared" si="1"/>
        <v>23000</v>
      </c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5"/>
      <c r="BF17" s="84">
        <v>20000</v>
      </c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>
        <v>3000</v>
      </c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75">
        <v>0</v>
      </c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7"/>
      <c r="DY17" s="75">
        <v>0.15</v>
      </c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7"/>
      <c r="EO17" s="85">
        <f t="shared" si="0"/>
        <v>317399.99999999994</v>
      </c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</row>
    <row r="18" spans="1:161" s="5" customFormat="1" ht="21.75" customHeight="1">
      <c r="A18" s="66" t="s">
        <v>84</v>
      </c>
      <c r="B18" s="67"/>
      <c r="C18" s="67"/>
      <c r="D18" s="67"/>
      <c r="E18" s="67"/>
      <c r="F18" s="68"/>
      <c r="G18" s="69" t="s">
        <v>213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1"/>
      <c r="Y18" s="72">
        <v>1</v>
      </c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4"/>
      <c r="AO18" s="63">
        <f t="shared" ref="AO18:AO24" si="2">BF18+BX18+CQ18</f>
        <v>39000</v>
      </c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5"/>
      <c r="BF18" s="78">
        <v>20000</v>
      </c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80"/>
      <c r="BX18" s="78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80"/>
      <c r="CQ18" s="78">
        <v>19000</v>
      </c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80"/>
      <c r="DI18" s="75">
        <v>0</v>
      </c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7"/>
      <c r="DY18" s="75">
        <v>0.15</v>
      </c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7"/>
      <c r="EO18" s="63">
        <f t="shared" si="0"/>
        <v>538200</v>
      </c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5"/>
    </row>
    <row r="19" spans="1:161" s="5" customFormat="1" ht="21.75" customHeight="1">
      <c r="A19" s="66" t="s">
        <v>182</v>
      </c>
      <c r="B19" s="67"/>
      <c r="C19" s="67"/>
      <c r="D19" s="67"/>
      <c r="E19" s="67"/>
      <c r="F19" s="68"/>
      <c r="G19" s="69" t="s">
        <v>214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1"/>
      <c r="Y19" s="72">
        <v>0.5</v>
      </c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4"/>
      <c r="AO19" s="63">
        <f t="shared" si="2"/>
        <v>25376</v>
      </c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5"/>
      <c r="BF19" s="78">
        <v>17500</v>
      </c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80"/>
      <c r="BX19" s="78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80"/>
      <c r="CQ19" s="78">
        <v>7876</v>
      </c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80"/>
      <c r="DI19" s="75">
        <v>0</v>
      </c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7"/>
      <c r="DY19" s="75">
        <v>0.15</v>
      </c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7"/>
      <c r="EO19" s="63">
        <f t="shared" si="0"/>
        <v>175094.39999999999</v>
      </c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5"/>
    </row>
    <row r="20" spans="1:161" s="5" customFormat="1" ht="15" customHeight="1">
      <c r="A20" s="66" t="s">
        <v>183</v>
      </c>
      <c r="B20" s="67"/>
      <c r="C20" s="67"/>
      <c r="D20" s="67"/>
      <c r="E20" s="67"/>
      <c r="F20" s="68"/>
      <c r="G20" s="69" t="s">
        <v>215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1"/>
      <c r="Y20" s="72">
        <v>2.5</v>
      </c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4"/>
      <c r="AO20" s="63">
        <f t="shared" si="2"/>
        <v>29751</v>
      </c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5"/>
      <c r="BF20" s="78">
        <v>17500</v>
      </c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80"/>
      <c r="BX20" s="78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80"/>
      <c r="CQ20" s="78">
        <v>12251</v>
      </c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80"/>
      <c r="DI20" s="75">
        <v>0</v>
      </c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7"/>
      <c r="DY20" s="75">
        <v>0.15</v>
      </c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7"/>
      <c r="EO20" s="63">
        <f t="shared" si="0"/>
        <v>1026409.5</v>
      </c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5"/>
    </row>
    <row r="21" spans="1:161" s="5" customFormat="1" ht="15" customHeight="1">
      <c r="A21" s="66" t="s">
        <v>184</v>
      </c>
      <c r="B21" s="67"/>
      <c r="C21" s="67"/>
      <c r="D21" s="67"/>
      <c r="E21" s="67"/>
      <c r="F21" s="68"/>
      <c r="G21" s="69" t="s">
        <v>216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1"/>
      <c r="Y21" s="72">
        <v>1</v>
      </c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4"/>
      <c r="AO21" s="63">
        <f t="shared" si="2"/>
        <v>24500</v>
      </c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5"/>
      <c r="BF21" s="78">
        <v>17500</v>
      </c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80"/>
      <c r="BX21" s="78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80"/>
      <c r="CQ21" s="78">
        <v>7000</v>
      </c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80"/>
      <c r="DI21" s="75">
        <v>0</v>
      </c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7"/>
      <c r="DY21" s="75">
        <v>0.15</v>
      </c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7"/>
      <c r="EO21" s="63">
        <f t="shared" si="0"/>
        <v>338099.99999999994</v>
      </c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5"/>
    </row>
    <row r="22" spans="1:161" s="5" customFormat="1" ht="15" customHeight="1">
      <c r="A22" s="66" t="s">
        <v>185</v>
      </c>
      <c r="B22" s="67"/>
      <c r="C22" s="67"/>
      <c r="D22" s="67"/>
      <c r="E22" s="67"/>
      <c r="F22" s="68"/>
      <c r="G22" s="69" t="s">
        <v>217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1"/>
      <c r="Y22" s="72">
        <v>2</v>
      </c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4"/>
      <c r="AO22" s="63">
        <f t="shared" si="2"/>
        <v>25750</v>
      </c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5"/>
      <c r="BF22" s="78">
        <v>20000</v>
      </c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80"/>
      <c r="BX22" s="78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80"/>
      <c r="CQ22" s="78">
        <v>5750</v>
      </c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80"/>
      <c r="DI22" s="75">
        <v>0</v>
      </c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7"/>
      <c r="DY22" s="75">
        <v>0.15</v>
      </c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7"/>
      <c r="EO22" s="63">
        <f t="shared" si="0"/>
        <v>710699.99999999988</v>
      </c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5"/>
    </row>
    <row r="23" spans="1:161" s="5" customFormat="1" ht="15" customHeight="1">
      <c r="A23" s="66" t="s">
        <v>186</v>
      </c>
      <c r="B23" s="67"/>
      <c r="C23" s="67"/>
      <c r="D23" s="67"/>
      <c r="E23" s="67"/>
      <c r="F23" s="68"/>
      <c r="G23" s="69" t="s">
        <v>218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/>
      <c r="Y23" s="72">
        <v>2</v>
      </c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4"/>
      <c r="AO23" s="63">
        <f t="shared" si="2"/>
        <v>13500</v>
      </c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5"/>
      <c r="BF23" s="78">
        <v>10800</v>
      </c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80"/>
      <c r="BX23" s="78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80"/>
      <c r="CQ23" s="78">
        <v>2700</v>
      </c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80"/>
      <c r="DI23" s="75">
        <v>0</v>
      </c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7"/>
      <c r="DY23" s="75">
        <v>0.15</v>
      </c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7"/>
      <c r="EO23" s="63">
        <f t="shared" si="0"/>
        <v>372599.99999999994</v>
      </c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5"/>
    </row>
    <row r="24" spans="1:161" s="5" customFormat="1" ht="15" customHeight="1">
      <c r="A24" s="66" t="s">
        <v>187</v>
      </c>
      <c r="B24" s="67"/>
      <c r="C24" s="67"/>
      <c r="D24" s="67"/>
      <c r="E24" s="67"/>
      <c r="F24" s="68"/>
      <c r="G24" s="69" t="s">
        <v>219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1"/>
      <c r="Y24" s="72">
        <v>0.5</v>
      </c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4"/>
      <c r="AO24" s="63">
        <f t="shared" si="2"/>
        <v>12829</v>
      </c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5"/>
      <c r="BF24" s="78">
        <v>7500</v>
      </c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80"/>
      <c r="BX24" s="78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80"/>
      <c r="CQ24" s="78">
        <v>5329</v>
      </c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80"/>
      <c r="DI24" s="75">
        <v>0</v>
      </c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7"/>
      <c r="DY24" s="75">
        <v>0.15</v>
      </c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7"/>
      <c r="EO24" s="63">
        <f t="shared" si="0"/>
        <v>88520.099999999991</v>
      </c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5"/>
    </row>
    <row r="25" spans="1:161" s="5" customFormat="1" ht="0.75" hidden="1" customHeight="1">
      <c r="A25" s="82" t="s">
        <v>188</v>
      </c>
      <c r="B25" s="82"/>
      <c r="C25" s="82"/>
      <c r="D25" s="82"/>
      <c r="E25" s="82"/>
      <c r="F25" s="82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72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4"/>
      <c r="AO25" s="63">
        <f t="shared" ref="AO25" si="3">BF25+BX25+CQ25</f>
        <v>0</v>
      </c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5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75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7"/>
      <c r="DY25" s="75">
        <v>0.15</v>
      </c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7"/>
      <c r="EO25" s="85">
        <f t="shared" si="0"/>
        <v>0</v>
      </c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</row>
    <row r="26" spans="1:161" s="5" customFormat="1" ht="15" customHeight="1">
      <c r="A26" s="112" t="s">
        <v>10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4"/>
      <c r="Y26" s="87" t="s">
        <v>11</v>
      </c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115">
        <f>SUM(AO15:BE17)</f>
        <v>132636</v>
      </c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87" t="s">
        <v>11</v>
      </c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 t="s">
        <v>11</v>
      </c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 t="s">
        <v>11</v>
      </c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 t="s">
        <v>11</v>
      </c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 t="s">
        <v>11</v>
      </c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109">
        <f>SUM(EO15:FE25)</f>
        <v>5080000.7999999989</v>
      </c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1"/>
    </row>
  </sheetData>
  <mergeCells count="147">
    <mergeCell ref="EO25:FE25"/>
    <mergeCell ref="EO26:FE26"/>
    <mergeCell ref="A25:F25"/>
    <mergeCell ref="G25:X25"/>
    <mergeCell ref="Y25:AN25"/>
    <mergeCell ref="AO25:BE25"/>
    <mergeCell ref="BF25:BW25"/>
    <mergeCell ref="BX25:CP25"/>
    <mergeCell ref="CQ25:DH25"/>
    <mergeCell ref="DI25:DX25"/>
    <mergeCell ref="DY25:EN25"/>
    <mergeCell ref="A26:X26"/>
    <mergeCell ref="AO26:BE26"/>
    <mergeCell ref="BF26:BW26"/>
    <mergeCell ref="Y26:AN26"/>
    <mergeCell ref="A3:FE3"/>
    <mergeCell ref="X5:FE5"/>
    <mergeCell ref="DI11:DX13"/>
    <mergeCell ref="DY11:EN13"/>
    <mergeCell ref="EO11:FE13"/>
    <mergeCell ref="G11:X13"/>
    <mergeCell ref="Y11:AN13"/>
    <mergeCell ref="AO11:DH11"/>
    <mergeCell ref="BF12:DH12"/>
    <mergeCell ref="AP7:FE7"/>
    <mergeCell ref="A7:AO7"/>
    <mergeCell ref="A11:F13"/>
    <mergeCell ref="A9:FE9"/>
    <mergeCell ref="AO12:BE13"/>
    <mergeCell ref="BX13:CP13"/>
    <mergeCell ref="A1:FE1"/>
    <mergeCell ref="EO14:FE14"/>
    <mergeCell ref="BX17:CP17"/>
    <mergeCell ref="DY26:EN26"/>
    <mergeCell ref="DY14:EN14"/>
    <mergeCell ref="DI26:DX26"/>
    <mergeCell ref="DI14:DX14"/>
    <mergeCell ref="DI15:DX15"/>
    <mergeCell ref="DI16:DX16"/>
    <mergeCell ref="DI17:DX17"/>
    <mergeCell ref="BF13:BW13"/>
    <mergeCell ref="BF14:BW14"/>
    <mergeCell ref="CQ26:DH26"/>
    <mergeCell ref="CQ13:DH13"/>
    <mergeCell ref="CQ14:DH14"/>
    <mergeCell ref="BX26:CP26"/>
    <mergeCell ref="EO17:FE17"/>
    <mergeCell ref="DY15:EN15"/>
    <mergeCell ref="DY16:EN16"/>
    <mergeCell ref="DY17:EN17"/>
    <mergeCell ref="CQ15:DH15"/>
    <mergeCell ref="CQ16:DH16"/>
    <mergeCell ref="CQ17:DH17"/>
    <mergeCell ref="EO15:FE15"/>
    <mergeCell ref="AO20:BE20"/>
    <mergeCell ref="AO21:BE21"/>
    <mergeCell ref="AO22:BE22"/>
    <mergeCell ref="Y18:AN18"/>
    <mergeCell ref="Y19:AN19"/>
    <mergeCell ref="Y20:AN20"/>
    <mergeCell ref="AO14:BE14"/>
    <mergeCell ref="AO15:BE15"/>
    <mergeCell ref="AO16:BE16"/>
    <mergeCell ref="CQ18:DH18"/>
    <mergeCell ref="DI18:DX18"/>
    <mergeCell ref="DY18:EN18"/>
    <mergeCell ref="EO18:FE18"/>
    <mergeCell ref="G17:X17"/>
    <mergeCell ref="Y15:AN15"/>
    <mergeCell ref="Y16:AN16"/>
    <mergeCell ref="A17:F17"/>
    <mergeCell ref="A14:F14"/>
    <mergeCell ref="Y17:AN17"/>
    <mergeCell ref="A15:F15"/>
    <mergeCell ref="A16:F16"/>
    <mergeCell ref="AO17:BE17"/>
    <mergeCell ref="BF17:BW17"/>
    <mergeCell ref="EO16:FE16"/>
    <mergeCell ref="BX16:CP16"/>
    <mergeCell ref="G14:X14"/>
    <mergeCell ref="G15:X15"/>
    <mergeCell ref="G16:X16"/>
    <mergeCell ref="BX14:CP14"/>
    <mergeCell ref="BX15:CP15"/>
    <mergeCell ref="Y14:AN14"/>
    <mergeCell ref="BF15:BW15"/>
    <mergeCell ref="BF16:BW16"/>
    <mergeCell ref="DI19:DX19"/>
    <mergeCell ref="DI20:DX20"/>
    <mergeCell ref="DI21:DX21"/>
    <mergeCell ref="DI22:DX22"/>
    <mergeCell ref="CQ19:DH19"/>
    <mergeCell ref="CQ20:DH20"/>
    <mergeCell ref="CQ21:DH21"/>
    <mergeCell ref="CQ22:DH22"/>
    <mergeCell ref="EO19:FE19"/>
    <mergeCell ref="EO20:FE20"/>
    <mergeCell ref="EO21:FE21"/>
    <mergeCell ref="EO22:FE22"/>
    <mergeCell ref="DY19:EN19"/>
    <mergeCell ref="DY22:EN22"/>
    <mergeCell ref="DY21:EN21"/>
    <mergeCell ref="DY20:EN20"/>
    <mergeCell ref="G20:X20"/>
    <mergeCell ref="A22:F22"/>
    <mergeCell ref="G22:X22"/>
    <mergeCell ref="A18:F18"/>
    <mergeCell ref="G18:X18"/>
    <mergeCell ref="A19:F19"/>
    <mergeCell ref="G19:X19"/>
    <mergeCell ref="A20:F20"/>
    <mergeCell ref="BX19:CP19"/>
    <mergeCell ref="BX20:CP20"/>
    <mergeCell ref="BX21:CP21"/>
    <mergeCell ref="BX22:CP22"/>
    <mergeCell ref="BF19:BW19"/>
    <mergeCell ref="BF20:BW20"/>
    <mergeCell ref="BF21:BW21"/>
    <mergeCell ref="BF22:BW22"/>
    <mergeCell ref="BX18:CP18"/>
    <mergeCell ref="Y21:AN21"/>
    <mergeCell ref="Y22:AN22"/>
    <mergeCell ref="A21:F21"/>
    <mergeCell ref="G21:X21"/>
    <mergeCell ref="BF18:BW18"/>
    <mergeCell ref="AO18:BE18"/>
    <mergeCell ref="AO19:BE19"/>
    <mergeCell ref="EO24:FE24"/>
    <mergeCell ref="A24:F24"/>
    <mergeCell ref="G23:X23"/>
    <mergeCell ref="Y23:AN23"/>
    <mergeCell ref="G24:X24"/>
    <mergeCell ref="Y24:AN24"/>
    <mergeCell ref="DY23:EN23"/>
    <mergeCell ref="EO23:FE23"/>
    <mergeCell ref="AO24:BE24"/>
    <mergeCell ref="AO23:BE23"/>
    <mergeCell ref="BF24:BW24"/>
    <mergeCell ref="BX24:CP24"/>
    <mergeCell ref="CQ24:DH24"/>
    <mergeCell ref="DI24:DX24"/>
    <mergeCell ref="DY24:EN24"/>
    <mergeCell ref="A23:F23"/>
    <mergeCell ref="BF23:BW23"/>
    <mergeCell ref="BX23:CP23"/>
    <mergeCell ref="CQ23:DH23"/>
    <mergeCell ref="DI23:DX23"/>
  </mergeCells>
  <pageMargins left="0.59055118110236227" right="0.51181102362204722" top="0.78740157480314965" bottom="0.39370078740157483" header="0.19685039370078741" footer="0.19685039370078741"/>
  <pageSetup paperSize="9" scale="87" orientation="landscape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справочник!$C$2:$C$80</xm:f>
          </x14:formula1>
          <xm:sqref>AP7:FE7</xm:sqref>
        </x14:dataValidation>
        <x14:dataValidation type="list" allowBlank="1" showInputMessage="1" showErrorMessage="1">
          <x14:formula1>
            <xm:f>справочник!$A$2:$A$289</xm:f>
          </x14:formula1>
          <xm:sqref>Y15:Y25 Z25:AN25 Z15:AN17</xm:sqref>
        </x14:dataValidation>
        <x14:dataValidation type="list" allowBlank="1" showInputMessage="1" showErrorMessage="1">
          <x14:formula1>
            <xm:f>справочник!$E$2:$E$17</xm:f>
          </x14:formula1>
          <xm:sqref>G15:G25 H15:X17 H25:X25</xm:sqref>
        </x14:dataValidation>
        <x14:dataValidation type="list" allowBlank="1" showInputMessage="1" showErrorMessage="1">
          <x14:formula1>
            <xm:f>справочник!$M$2:$M$230</xm:f>
          </x14:formula1>
          <xm:sqref>X5:FE5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>
  <dimension ref="A1:DB15"/>
  <sheetViews>
    <sheetView workbookViewId="0">
      <selection activeCell="EO11" sqref="EO11"/>
    </sheetView>
  </sheetViews>
  <sheetFormatPr defaultColWidth="0.85546875" defaultRowHeight="15"/>
  <cols>
    <col min="1" max="16384" width="0.85546875" style="2"/>
  </cols>
  <sheetData>
    <row r="1" spans="1:106" ht="3" customHeight="1"/>
    <row r="2" spans="1:106" s="56" customFormat="1" ht="28.5" customHeight="1">
      <c r="A2" s="134" t="s">
        <v>252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</row>
    <row r="3" spans="1:106" s="56" customFormat="1" ht="28.5" customHeight="1">
      <c r="A3" s="57"/>
      <c r="B3" s="57"/>
      <c r="C3" s="57"/>
      <c r="D3" s="57"/>
      <c r="E3" s="57"/>
      <c r="F3" s="57"/>
      <c r="G3" s="57"/>
      <c r="H3" s="134" t="s">
        <v>174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165" t="s">
        <v>79</v>
      </c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7"/>
    </row>
    <row r="4" spans="1:106" ht="10.5" customHeight="1"/>
    <row r="5" spans="1:106" s="3" customFormat="1" ht="30" customHeight="1">
      <c r="A5" s="205" t="s">
        <v>0</v>
      </c>
      <c r="B5" s="206"/>
      <c r="C5" s="206"/>
      <c r="D5" s="206"/>
      <c r="E5" s="206"/>
      <c r="F5" s="206"/>
      <c r="G5" s="207"/>
      <c r="H5" s="205" t="s">
        <v>18</v>
      </c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7"/>
      <c r="BD5" s="205" t="s">
        <v>64</v>
      </c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7"/>
      <c r="BT5" s="205" t="s">
        <v>70</v>
      </c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7"/>
      <c r="CJ5" s="205" t="s">
        <v>71</v>
      </c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7"/>
    </row>
    <row r="6" spans="1:106" s="4" customFormat="1" ht="12.75">
      <c r="A6" s="83"/>
      <c r="B6" s="83"/>
      <c r="C6" s="83"/>
      <c r="D6" s="83"/>
      <c r="E6" s="83"/>
      <c r="F6" s="83"/>
      <c r="G6" s="83"/>
      <c r="H6" s="83">
        <v>1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>
        <v>2</v>
      </c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>
        <v>3</v>
      </c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>
        <v>4</v>
      </c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</row>
    <row r="7" spans="1:106" s="4" customFormat="1" ht="12.75">
      <c r="A7" s="82" t="s">
        <v>26</v>
      </c>
      <c r="B7" s="82"/>
      <c r="C7" s="82"/>
      <c r="D7" s="82"/>
      <c r="E7" s="82"/>
      <c r="F7" s="82"/>
      <c r="G7" s="82"/>
      <c r="H7" s="171" t="s">
        <v>258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27">
        <v>10</v>
      </c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2">
        <v>1231</v>
      </c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85">
        <f>BD7*BT7</f>
        <v>12310</v>
      </c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</row>
    <row r="8" spans="1:106" s="4" customFormat="1" ht="12.75">
      <c r="A8" s="82" t="s">
        <v>30</v>
      </c>
      <c r="B8" s="82"/>
      <c r="C8" s="82"/>
      <c r="D8" s="82"/>
      <c r="E8" s="82"/>
      <c r="F8" s="82"/>
      <c r="G8" s="82"/>
      <c r="H8" s="171" t="s">
        <v>256</v>
      </c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27">
        <v>40</v>
      </c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2">
        <v>800</v>
      </c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85">
        <f t="shared" ref="CJ8:CJ14" si="0">BD8*BT8</f>
        <v>32000</v>
      </c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</row>
    <row r="9" spans="1:106" s="4" customFormat="1" ht="12.75">
      <c r="A9" s="82" t="s">
        <v>36</v>
      </c>
      <c r="B9" s="82"/>
      <c r="C9" s="82"/>
      <c r="D9" s="82"/>
      <c r="E9" s="82"/>
      <c r="F9" s="82"/>
      <c r="G9" s="82"/>
      <c r="H9" s="171" t="s">
        <v>261</v>
      </c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27">
        <v>6</v>
      </c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2">
        <v>115</v>
      </c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85">
        <f t="shared" si="0"/>
        <v>690</v>
      </c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</row>
    <row r="10" spans="1:106" s="4" customFormat="1" ht="12.75">
      <c r="A10" s="82" t="s">
        <v>84</v>
      </c>
      <c r="B10" s="82"/>
      <c r="C10" s="82"/>
      <c r="D10" s="82"/>
      <c r="E10" s="82"/>
      <c r="F10" s="82"/>
      <c r="G10" s="82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85">
        <f t="shared" si="0"/>
        <v>0</v>
      </c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</row>
    <row r="11" spans="1:106" s="4" customFormat="1" ht="12.75">
      <c r="A11" s="82" t="s">
        <v>182</v>
      </c>
      <c r="B11" s="82"/>
      <c r="C11" s="82"/>
      <c r="D11" s="82"/>
      <c r="E11" s="82"/>
      <c r="F11" s="82"/>
      <c r="G11" s="82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85">
        <f t="shared" si="0"/>
        <v>0</v>
      </c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</row>
    <row r="12" spans="1:106" s="4" customFormat="1" ht="12.75">
      <c r="A12" s="82" t="s">
        <v>183</v>
      </c>
      <c r="B12" s="82"/>
      <c r="C12" s="82"/>
      <c r="D12" s="82"/>
      <c r="E12" s="82"/>
      <c r="F12" s="82"/>
      <c r="G12" s="82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85">
        <f t="shared" si="0"/>
        <v>0</v>
      </c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</row>
    <row r="13" spans="1:106" s="5" customFormat="1" ht="15" customHeight="1">
      <c r="A13" s="82" t="s">
        <v>184</v>
      </c>
      <c r="B13" s="82"/>
      <c r="C13" s="82"/>
      <c r="D13" s="82"/>
      <c r="E13" s="82"/>
      <c r="F13" s="82"/>
      <c r="G13" s="82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85">
        <f t="shared" si="0"/>
        <v>0</v>
      </c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</row>
    <row r="14" spans="1:106" s="5" customFormat="1" ht="15" customHeight="1">
      <c r="A14" s="82" t="s">
        <v>185</v>
      </c>
      <c r="B14" s="82"/>
      <c r="C14" s="82"/>
      <c r="D14" s="82"/>
      <c r="E14" s="82"/>
      <c r="F14" s="82"/>
      <c r="G14" s="82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85">
        <f t="shared" si="0"/>
        <v>0</v>
      </c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</row>
    <row r="15" spans="1:106" s="29" customFormat="1" ht="15" customHeight="1">
      <c r="A15" s="116"/>
      <c r="B15" s="116"/>
      <c r="C15" s="116"/>
      <c r="D15" s="116"/>
      <c r="E15" s="116"/>
      <c r="F15" s="116"/>
      <c r="G15" s="116"/>
      <c r="H15" s="113" t="s">
        <v>10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4"/>
      <c r="BD15" s="214">
        <f>SUM(BD7:BS14)</f>
        <v>56</v>
      </c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123" t="s">
        <v>11</v>
      </c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15">
        <f>SUM(CJ7:DA14)</f>
        <v>45000</v>
      </c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</row>
  </sheetData>
  <mergeCells count="58">
    <mergeCell ref="A14:G14"/>
    <mergeCell ref="H14:BC14"/>
    <mergeCell ref="BD14:BS14"/>
    <mergeCell ref="BT14:CI14"/>
    <mergeCell ref="CJ14:DA14"/>
    <mergeCell ref="A15:G15"/>
    <mergeCell ref="H15:BC15"/>
    <mergeCell ref="BD15:BS15"/>
    <mergeCell ref="BT15:CI15"/>
    <mergeCell ref="CJ15:DA15"/>
    <mergeCell ref="A12:G12"/>
    <mergeCell ref="H12:BC12"/>
    <mergeCell ref="BD12:BS12"/>
    <mergeCell ref="BT12:CI12"/>
    <mergeCell ref="CJ12:DA12"/>
    <mergeCell ref="A13:G13"/>
    <mergeCell ref="H13:BC13"/>
    <mergeCell ref="BD13:BS13"/>
    <mergeCell ref="BT13:CI13"/>
    <mergeCell ref="CJ13:DA13"/>
    <mergeCell ref="A10:G10"/>
    <mergeCell ref="H10:BC10"/>
    <mergeCell ref="BD10:BS10"/>
    <mergeCell ref="BT10:CI10"/>
    <mergeCell ref="CJ10:DA10"/>
    <mergeCell ref="A11:G11"/>
    <mergeCell ref="H11:BC11"/>
    <mergeCell ref="BD11:BS11"/>
    <mergeCell ref="BT11:CI11"/>
    <mergeCell ref="CJ11:DA11"/>
    <mergeCell ref="A8:G8"/>
    <mergeCell ref="H8:BC8"/>
    <mergeCell ref="BD8:BS8"/>
    <mergeCell ref="BT8:CI8"/>
    <mergeCell ref="CJ8:DA8"/>
    <mergeCell ref="A9:G9"/>
    <mergeCell ref="H9:BC9"/>
    <mergeCell ref="BD9:BS9"/>
    <mergeCell ref="BT9:CI9"/>
    <mergeCell ref="CJ9:DA9"/>
    <mergeCell ref="A6:G6"/>
    <mergeCell ref="H6:BC6"/>
    <mergeCell ref="BD6:BS6"/>
    <mergeCell ref="BT6:CI6"/>
    <mergeCell ref="CJ6:DA6"/>
    <mergeCell ref="A7:G7"/>
    <mergeCell ref="H7:BC7"/>
    <mergeCell ref="BD7:BS7"/>
    <mergeCell ref="BT7:CI7"/>
    <mergeCell ref="CJ7:DA7"/>
    <mergeCell ref="A2:DA2"/>
    <mergeCell ref="H3:AA3"/>
    <mergeCell ref="AO3:DB3"/>
    <mergeCell ref="A5:G5"/>
    <mergeCell ref="H5:BC5"/>
    <mergeCell ref="BD5:BS5"/>
    <mergeCell ref="BT5:CI5"/>
    <mergeCell ref="CJ5:DA5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справочник!$C$2:$C$8</xm:f>
          </x14:formula1>
          <xm:sqref>AO3:DB3</xm:sqref>
        </x14:dataValidation>
        <x14:dataValidation type="list" allowBlank="1" showInputMessage="1" showErrorMessage="1">
          <x14:formula1>
            <xm:f>справочник!$A$2:$A$235</xm:f>
          </x14:formula1>
          <xm:sqref>BD7:BS14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>
  <dimension ref="A1:DB15"/>
  <sheetViews>
    <sheetView workbookViewId="0">
      <selection activeCell="EY15" sqref="EY15"/>
    </sheetView>
  </sheetViews>
  <sheetFormatPr defaultColWidth="0.85546875" defaultRowHeight="15"/>
  <cols>
    <col min="1" max="16384" width="0.85546875" style="2"/>
  </cols>
  <sheetData>
    <row r="1" spans="1:106" ht="3" customHeight="1"/>
    <row r="2" spans="1:106" s="56" customFormat="1" ht="28.5" customHeight="1">
      <c r="A2" s="134" t="s">
        <v>252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</row>
    <row r="3" spans="1:106" s="56" customFormat="1" ht="28.5" customHeight="1">
      <c r="A3" s="57"/>
      <c r="B3" s="57"/>
      <c r="C3" s="57"/>
      <c r="D3" s="57"/>
      <c r="E3" s="57"/>
      <c r="F3" s="57"/>
      <c r="G3" s="57"/>
      <c r="H3" s="134" t="s">
        <v>174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165" t="s">
        <v>77</v>
      </c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7"/>
    </row>
    <row r="4" spans="1:106" ht="10.5" customHeight="1"/>
    <row r="5" spans="1:106" s="3" customFormat="1" ht="30" customHeight="1">
      <c r="A5" s="205" t="s">
        <v>0</v>
      </c>
      <c r="B5" s="206"/>
      <c r="C5" s="206"/>
      <c r="D5" s="206"/>
      <c r="E5" s="206"/>
      <c r="F5" s="206"/>
      <c r="G5" s="207"/>
      <c r="H5" s="205" t="s">
        <v>18</v>
      </c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7"/>
      <c r="BD5" s="205" t="s">
        <v>64</v>
      </c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7"/>
      <c r="BT5" s="205" t="s">
        <v>70</v>
      </c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7"/>
      <c r="CJ5" s="205" t="s">
        <v>71</v>
      </c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7"/>
    </row>
    <row r="6" spans="1:106" s="4" customFormat="1" ht="12.75">
      <c r="A6" s="83"/>
      <c r="B6" s="83"/>
      <c r="C6" s="83"/>
      <c r="D6" s="83"/>
      <c r="E6" s="83"/>
      <c r="F6" s="83"/>
      <c r="G6" s="83"/>
      <c r="H6" s="83">
        <v>1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>
        <v>2</v>
      </c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>
        <v>3</v>
      </c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>
        <v>4</v>
      </c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</row>
    <row r="7" spans="1:106" s="4" customFormat="1" ht="12.75">
      <c r="A7" s="82" t="s">
        <v>26</v>
      </c>
      <c r="B7" s="82"/>
      <c r="C7" s="82"/>
      <c r="D7" s="82"/>
      <c r="E7" s="82"/>
      <c r="F7" s="82"/>
      <c r="G7" s="82"/>
      <c r="H7" s="171" t="s">
        <v>262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27">
        <v>3</v>
      </c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2">
        <v>40</v>
      </c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85">
        <f>BD7*BT7</f>
        <v>120</v>
      </c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</row>
    <row r="8" spans="1:106" s="4" customFormat="1" ht="12.75">
      <c r="A8" s="82" t="s">
        <v>30</v>
      </c>
      <c r="B8" s="82"/>
      <c r="C8" s="82"/>
      <c r="D8" s="82"/>
      <c r="E8" s="82"/>
      <c r="F8" s="82"/>
      <c r="G8" s="82"/>
      <c r="H8" s="171" t="s">
        <v>257</v>
      </c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27">
        <v>3</v>
      </c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2">
        <v>60</v>
      </c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85">
        <f t="shared" ref="CJ8:CJ14" si="0">BD8*BT8</f>
        <v>180</v>
      </c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</row>
    <row r="9" spans="1:106" s="4" customFormat="1" ht="12.75">
      <c r="A9" s="82" t="s">
        <v>36</v>
      </c>
      <c r="B9" s="82"/>
      <c r="C9" s="82"/>
      <c r="D9" s="82"/>
      <c r="E9" s="82"/>
      <c r="F9" s="82"/>
      <c r="G9" s="82"/>
      <c r="H9" s="171" t="s">
        <v>255</v>
      </c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27">
        <v>10</v>
      </c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2">
        <v>150</v>
      </c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85">
        <f t="shared" si="0"/>
        <v>1500</v>
      </c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</row>
    <row r="10" spans="1:106" s="4" customFormat="1" ht="12.75">
      <c r="A10" s="82" t="s">
        <v>84</v>
      </c>
      <c r="B10" s="82"/>
      <c r="C10" s="82"/>
      <c r="D10" s="82"/>
      <c r="E10" s="82"/>
      <c r="F10" s="82"/>
      <c r="G10" s="82"/>
      <c r="H10" s="171" t="s">
        <v>259</v>
      </c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27">
        <v>2</v>
      </c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2">
        <v>350</v>
      </c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85">
        <f t="shared" si="0"/>
        <v>700</v>
      </c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</row>
    <row r="11" spans="1:106" s="4" customFormat="1" ht="12.75">
      <c r="A11" s="82" t="s">
        <v>182</v>
      </c>
      <c r="B11" s="82"/>
      <c r="C11" s="82"/>
      <c r="D11" s="82"/>
      <c r="E11" s="82"/>
      <c r="F11" s="82"/>
      <c r="G11" s="82"/>
      <c r="H11" s="171" t="s">
        <v>260</v>
      </c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27">
        <v>2</v>
      </c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2">
        <v>250</v>
      </c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85">
        <f t="shared" si="0"/>
        <v>500</v>
      </c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</row>
    <row r="12" spans="1:106" s="4" customFormat="1" ht="12.75">
      <c r="A12" s="82" t="s">
        <v>183</v>
      </c>
      <c r="B12" s="82"/>
      <c r="C12" s="82"/>
      <c r="D12" s="82"/>
      <c r="E12" s="82"/>
      <c r="F12" s="82"/>
      <c r="G12" s="82"/>
      <c r="H12" s="171" t="s">
        <v>253</v>
      </c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27">
        <v>2</v>
      </c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2">
        <v>1000</v>
      </c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85">
        <f t="shared" si="0"/>
        <v>2000</v>
      </c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</row>
    <row r="13" spans="1:106" s="5" customFormat="1" ht="15" customHeight="1">
      <c r="A13" s="82" t="s">
        <v>184</v>
      </c>
      <c r="B13" s="82"/>
      <c r="C13" s="82"/>
      <c r="D13" s="82"/>
      <c r="E13" s="82"/>
      <c r="F13" s="82"/>
      <c r="G13" s="82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85">
        <f t="shared" si="0"/>
        <v>0</v>
      </c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</row>
    <row r="14" spans="1:106" s="5" customFormat="1" ht="15" customHeight="1">
      <c r="A14" s="82" t="s">
        <v>185</v>
      </c>
      <c r="B14" s="82"/>
      <c r="C14" s="82"/>
      <c r="D14" s="82"/>
      <c r="E14" s="82"/>
      <c r="F14" s="82"/>
      <c r="G14" s="82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85">
        <f t="shared" si="0"/>
        <v>0</v>
      </c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</row>
    <row r="15" spans="1:106" s="29" customFormat="1" ht="15" customHeight="1">
      <c r="A15" s="116"/>
      <c r="B15" s="116"/>
      <c r="C15" s="116"/>
      <c r="D15" s="116"/>
      <c r="E15" s="116"/>
      <c r="F15" s="116"/>
      <c r="G15" s="116"/>
      <c r="H15" s="113" t="s">
        <v>10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4"/>
      <c r="BD15" s="214">
        <f>SUM(BD7:BS14)</f>
        <v>22</v>
      </c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123" t="s">
        <v>11</v>
      </c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15">
        <f>SUM(CJ7:DA14)</f>
        <v>5000</v>
      </c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</row>
  </sheetData>
  <mergeCells count="58">
    <mergeCell ref="A14:G14"/>
    <mergeCell ref="H14:BC14"/>
    <mergeCell ref="BD14:BS14"/>
    <mergeCell ref="BT14:CI14"/>
    <mergeCell ref="CJ14:DA14"/>
    <mergeCell ref="A15:G15"/>
    <mergeCell ref="H15:BC15"/>
    <mergeCell ref="BD15:BS15"/>
    <mergeCell ref="BT15:CI15"/>
    <mergeCell ref="CJ15:DA15"/>
    <mergeCell ref="A12:G12"/>
    <mergeCell ref="H12:BC12"/>
    <mergeCell ref="BD12:BS12"/>
    <mergeCell ref="BT12:CI12"/>
    <mergeCell ref="CJ12:DA12"/>
    <mergeCell ref="A13:G13"/>
    <mergeCell ref="H13:BC13"/>
    <mergeCell ref="BD13:BS13"/>
    <mergeCell ref="BT13:CI13"/>
    <mergeCell ref="CJ13:DA13"/>
    <mergeCell ref="A10:G10"/>
    <mergeCell ref="H10:BC10"/>
    <mergeCell ref="BD10:BS10"/>
    <mergeCell ref="BT10:CI10"/>
    <mergeCell ref="CJ10:DA10"/>
    <mergeCell ref="A11:G11"/>
    <mergeCell ref="H11:BC11"/>
    <mergeCell ref="BD11:BS11"/>
    <mergeCell ref="BT11:CI11"/>
    <mergeCell ref="CJ11:DA11"/>
    <mergeCell ref="A8:G8"/>
    <mergeCell ref="H8:BC8"/>
    <mergeCell ref="BD8:BS8"/>
    <mergeCell ref="BT8:CI8"/>
    <mergeCell ref="CJ8:DA8"/>
    <mergeCell ref="A9:G9"/>
    <mergeCell ref="H9:BC9"/>
    <mergeCell ref="BD9:BS9"/>
    <mergeCell ref="BT9:CI9"/>
    <mergeCell ref="CJ9:DA9"/>
    <mergeCell ref="A6:G6"/>
    <mergeCell ref="H6:BC6"/>
    <mergeCell ref="BD6:BS6"/>
    <mergeCell ref="BT6:CI6"/>
    <mergeCell ref="CJ6:DA6"/>
    <mergeCell ref="A7:G7"/>
    <mergeCell ref="H7:BC7"/>
    <mergeCell ref="BD7:BS7"/>
    <mergeCell ref="BT7:CI7"/>
    <mergeCell ref="CJ7:DA7"/>
    <mergeCell ref="A2:DA2"/>
    <mergeCell ref="H3:AA3"/>
    <mergeCell ref="AO3:DB3"/>
    <mergeCell ref="A5:G5"/>
    <mergeCell ref="H5:BC5"/>
    <mergeCell ref="BD5:BS5"/>
    <mergeCell ref="BT5:CI5"/>
    <mergeCell ref="CJ5:DA5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справочник!$A$2:$A$235</xm:f>
          </x14:formula1>
          <xm:sqref>BD7:BS14</xm:sqref>
        </x14:dataValidation>
        <x14:dataValidation type="list" allowBlank="1" showInputMessage="1" showErrorMessage="1">
          <x14:formula1>
            <xm:f>справочник!$C$2:$C$8</xm:f>
          </x14:formula1>
          <xm:sqref>AO3:DB3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>
  <dimension ref="A1:DB15"/>
  <sheetViews>
    <sheetView workbookViewId="0">
      <selection activeCell="FI11" sqref="FI11"/>
    </sheetView>
  </sheetViews>
  <sheetFormatPr defaultColWidth="0.85546875" defaultRowHeight="15"/>
  <cols>
    <col min="1" max="16384" width="0.85546875" style="2"/>
  </cols>
  <sheetData>
    <row r="1" spans="1:106" ht="3" customHeight="1"/>
    <row r="2" spans="1:106" s="56" customFormat="1" ht="28.5" customHeight="1">
      <c r="A2" s="134" t="s">
        <v>263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</row>
    <row r="3" spans="1:106" s="56" customFormat="1" ht="28.5" customHeight="1">
      <c r="A3" s="57"/>
      <c r="B3" s="57"/>
      <c r="C3" s="57"/>
      <c r="D3" s="57"/>
      <c r="E3" s="57"/>
      <c r="F3" s="57"/>
      <c r="G3" s="57"/>
      <c r="H3" s="134" t="s">
        <v>174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165" t="s">
        <v>79</v>
      </c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7"/>
    </row>
    <row r="4" spans="1:106" ht="10.5" customHeight="1"/>
    <row r="5" spans="1:106" s="3" customFormat="1" ht="30" customHeight="1">
      <c r="A5" s="205" t="s">
        <v>0</v>
      </c>
      <c r="B5" s="206"/>
      <c r="C5" s="206"/>
      <c r="D5" s="206"/>
      <c r="E5" s="206"/>
      <c r="F5" s="206"/>
      <c r="G5" s="207"/>
      <c r="H5" s="205" t="s">
        <v>18</v>
      </c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7"/>
      <c r="BD5" s="205" t="s">
        <v>64</v>
      </c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7"/>
      <c r="BT5" s="205" t="s">
        <v>70</v>
      </c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7"/>
      <c r="CJ5" s="205" t="s">
        <v>71</v>
      </c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7"/>
    </row>
    <row r="6" spans="1:106" s="4" customFormat="1" ht="12.75">
      <c r="A6" s="83"/>
      <c r="B6" s="83"/>
      <c r="C6" s="83"/>
      <c r="D6" s="83"/>
      <c r="E6" s="83"/>
      <c r="F6" s="83"/>
      <c r="G6" s="83"/>
      <c r="H6" s="83">
        <v>1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>
        <v>2</v>
      </c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>
        <v>3</v>
      </c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>
        <v>4</v>
      </c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</row>
    <row r="7" spans="1:106" s="4" customFormat="1" ht="12.75">
      <c r="A7" s="82" t="s">
        <v>26</v>
      </c>
      <c r="B7" s="82"/>
      <c r="C7" s="82"/>
      <c r="D7" s="82"/>
      <c r="E7" s="82"/>
      <c r="F7" s="82"/>
      <c r="G7" s="82"/>
      <c r="H7" s="171" t="s">
        <v>264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27">
        <v>20</v>
      </c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2">
        <v>1500</v>
      </c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85">
        <f>BD7*BT7</f>
        <v>30000</v>
      </c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</row>
    <row r="8" spans="1:106" s="4" customFormat="1" ht="12.75">
      <c r="A8" s="82" t="s">
        <v>30</v>
      </c>
      <c r="B8" s="82"/>
      <c r="C8" s="82"/>
      <c r="D8" s="82"/>
      <c r="E8" s="82"/>
      <c r="F8" s="82"/>
      <c r="G8" s="82"/>
      <c r="H8" s="171" t="s">
        <v>279</v>
      </c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27">
        <v>20</v>
      </c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2">
        <v>250</v>
      </c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85">
        <f t="shared" ref="CJ8:CJ14" si="0">BD8*BT8</f>
        <v>5000</v>
      </c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</row>
    <row r="9" spans="1:106" s="4" customFormat="1" ht="12.75">
      <c r="A9" s="82" t="s">
        <v>36</v>
      </c>
      <c r="B9" s="82"/>
      <c r="C9" s="82"/>
      <c r="D9" s="82"/>
      <c r="E9" s="82"/>
      <c r="F9" s="82"/>
      <c r="G9" s="82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85">
        <f t="shared" si="0"/>
        <v>0</v>
      </c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</row>
    <row r="10" spans="1:106" s="4" customFormat="1" ht="12.75">
      <c r="A10" s="82" t="s">
        <v>84</v>
      </c>
      <c r="B10" s="82"/>
      <c r="C10" s="82"/>
      <c r="D10" s="82"/>
      <c r="E10" s="82"/>
      <c r="F10" s="82"/>
      <c r="G10" s="82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85">
        <f t="shared" si="0"/>
        <v>0</v>
      </c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</row>
    <row r="11" spans="1:106" s="4" customFormat="1" ht="12.75">
      <c r="A11" s="82" t="s">
        <v>182</v>
      </c>
      <c r="B11" s="82"/>
      <c r="C11" s="82"/>
      <c r="D11" s="82"/>
      <c r="E11" s="82"/>
      <c r="F11" s="82"/>
      <c r="G11" s="82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85">
        <f t="shared" si="0"/>
        <v>0</v>
      </c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</row>
    <row r="12" spans="1:106" s="4" customFormat="1" ht="12.75">
      <c r="A12" s="82" t="s">
        <v>183</v>
      </c>
      <c r="B12" s="82"/>
      <c r="C12" s="82"/>
      <c r="D12" s="82"/>
      <c r="E12" s="82"/>
      <c r="F12" s="82"/>
      <c r="G12" s="82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85">
        <f t="shared" si="0"/>
        <v>0</v>
      </c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</row>
    <row r="13" spans="1:106" s="5" customFormat="1" ht="15" customHeight="1">
      <c r="A13" s="82" t="s">
        <v>184</v>
      </c>
      <c r="B13" s="82"/>
      <c r="C13" s="82"/>
      <c r="D13" s="82"/>
      <c r="E13" s="82"/>
      <c r="F13" s="82"/>
      <c r="G13" s="82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85">
        <f t="shared" si="0"/>
        <v>0</v>
      </c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</row>
    <row r="14" spans="1:106" s="5" customFormat="1" ht="15" customHeight="1">
      <c r="A14" s="82" t="s">
        <v>185</v>
      </c>
      <c r="B14" s="82"/>
      <c r="C14" s="82"/>
      <c r="D14" s="82"/>
      <c r="E14" s="82"/>
      <c r="F14" s="82"/>
      <c r="G14" s="82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85">
        <f t="shared" si="0"/>
        <v>0</v>
      </c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</row>
    <row r="15" spans="1:106" s="29" customFormat="1" ht="15" customHeight="1">
      <c r="A15" s="116"/>
      <c r="B15" s="116"/>
      <c r="C15" s="116"/>
      <c r="D15" s="116"/>
      <c r="E15" s="116"/>
      <c r="F15" s="116"/>
      <c r="G15" s="116"/>
      <c r="H15" s="113" t="s">
        <v>10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4"/>
      <c r="BD15" s="214">
        <f>SUM(BD7:BS14)</f>
        <v>40</v>
      </c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123" t="s">
        <v>11</v>
      </c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15">
        <f>SUM(CJ7:DA14)</f>
        <v>35000</v>
      </c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</row>
  </sheetData>
  <mergeCells count="58">
    <mergeCell ref="A14:G14"/>
    <mergeCell ref="H14:BC14"/>
    <mergeCell ref="BD14:BS14"/>
    <mergeCell ref="BT14:CI14"/>
    <mergeCell ref="CJ14:DA14"/>
    <mergeCell ref="A15:G15"/>
    <mergeCell ref="H15:BC15"/>
    <mergeCell ref="BD15:BS15"/>
    <mergeCell ref="BT15:CI15"/>
    <mergeCell ref="CJ15:DA15"/>
    <mergeCell ref="A12:G12"/>
    <mergeCell ref="H12:BC12"/>
    <mergeCell ref="BD12:BS12"/>
    <mergeCell ref="BT12:CI12"/>
    <mergeCell ref="CJ12:DA12"/>
    <mergeCell ref="A13:G13"/>
    <mergeCell ref="H13:BC13"/>
    <mergeCell ref="BD13:BS13"/>
    <mergeCell ref="BT13:CI13"/>
    <mergeCell ref="CJ13:DA13"/>
    <mergeCell ref="A10:G10"/>
    <mergeCell ref="H10:BC10"/>
    <mergeCell ref="BD10:BS10"/>
    <mergeCell ref="BT10:CI10"/>
    <mergeCell ref="CJ10:DA10"/>
    <mergeCell ref="A11:G11"/>
    <mergeCell ref="H11:BC11"/>
    <mergeCell ref="BD11:BS11"/>
    <mergeCell ref="BT11:CI11"/>
    <mergeCell ref="CJ11:DA11"/>
    <mergeCell ref="A8:G8"/>
    <mergeCell ref="H8:BC8"/>
    <mergeCell ref="BD8:BS8"/>
    <mergeCell ref="BT8:CI8"/>
    <mergeCell ref="CJ8:DA8"/>
    <mergeCell ref="A9:G9"/>
    <mergeCell ref="H9:BC9"/>
    <mergeCell ref="BD9:BS9"/>
    <mergeCell ref="BT9:CI9"/>
    <mergeCell ref="CJ9:DA9"/>
    <mergeCell ref="A6:G6"/>
    <mergeCell ref="H6:BC6"/>
    <mergeCell ref="BD6:BS6"/>
    <mergeCell ref="BT6:CI6"/>
    <mergeCell ref="CJ6:DA6"/>
    <mergeCell ref="A7:G7"/>
    <mergeCell ref="H7:BC7"/>
    <mergeCell ref="BD7:BS7"/>
    <mergeCell ref="BT7:CI7"/>
    <mergeCell ref="CJ7:DA7"/>
    <mergeCell ref="A2:DA2"/>
    <mergeCell ref="H3:AA3"/>
    <mergeCell ref="AO3:DB3"/>
    <mergeCell ref="A5:G5"/>
    <mergeCell ref="H5:BC5"/>
    <mergeCell ref="BD5:BS5"/>
    <mergeCell ref="BT5:CI5"/>
    <mergeCell ref="CJ5:DA5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справочник!$C$2:$C$8</xm:f>
          </x14:formula1>
          <xm:sqref>AO3:DB3</xm:sqref>
        </x14:dataValidation>
        <x14:dataValidation type="list" allowBlank="1" showInputMessage="1" showErrorMessage="1">
          <x14:formula1>
            <xm:f>справочник!$A$2:$A$235</xm:f>
          </x14:formula1>
          <xm:sqref>BD7:BS14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>
  <dimension ref="A1:DB15"/>
  <sheetViews>
    <sheetView workbookViewId="0">
      <selection activeCell="FZ7" sqref="FZ7"/>
    </sheetView>
  </sheetViews>
  <sheetFormatPr defaultColWidth="0.85546875" defaultRowHeight="15"/>
  <cols>
    <col min="1" max="16384" width="0.85546875" style="2"/>
  </cols>
  <sheetData>
    <row r="1" spans="1:106" ht="3" customHeight="1"/>
    <row r="2" spans="1:106" s="56" customFormat="1" ht="28.5" customHeight="1">
      <c r="A2" s="134" t="s">
        <v>263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</row>
    <row r="3" spans="1:106" s="56" customFormat="1" ht="28.5" customHeight="1">
      <c r="A3" s="57"/>
      <c r="B3" s="57"/>
      <c r="C3" s="57"/>
      <c r="D3" s="57"/>
      <c r="E3" s="57"/>
      <c r="F3" s="57"/>
      <c r="G3" s="57"/>
      <c r="H3" s="134" t="s">
        <v>174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165" t="s">
        <v>77</v>
      </c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7"/>
    </row>
    <row r="4" spans="1:106" ht="10.5" customHeight="1"/>
    <row r="5" spans="1:106" s="3" customFormat="1" ht="30" customHeight="1">
      <c r="A5" s="205" t="s">
        <v>0</v>
      </c>
      <c r="B5" s="206"/>
      <c r="C5" s="206"/>
      <c r="D5" s="206"/>
      <c r="E5" s="206"/>
      <c r="F5" s="206"/>
      <c r="G5" s="207"/>
      <c r="H5" s="205" t="s">
        <v>18</v>
      </c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7"/>
      <c r="BD5" s="205" t="s">
        <v>64</v>
      </c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7"/>
      <c r="BT5" s="205" t="s">
        <v>70</v>
      </c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7"/>
      <c r="CJ5" s="205" t="s">
        <v>71</v>
      </c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7"/>
    </row>
    <row r="6" spans="1:106" s="4" customFormat="1" ht="12.75">
      <c r="A6" s="83"/>
      <c r="B6" s="83"/>
      <c r="C6" s="83"/>
      <c r="D6" s="83"/>
      <c r="E6" s="83"/>
      <c r="F6" s="83"/>
      <c r="G6" s="83"/>
      <c r="H6" s="83">
        <v>1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>
        <v>2</v>
      </c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>
        <v>3</v>
      </c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>
        <v>4</v>
      </c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</row>
    <row r="7" spans="1:106" s="4" customFormat="1" ht="12.75">
      <c r="A7" s="82" t="s">
        <v>26</v>
      </c>
      <c r="B7" s="82"/>
      <c r="C7" s="82"/>
      <c r="D7" s="82"/>
      <c r="E7" s="82"/>
      <c r="F7" s="82"/>
      <c r="G7" s="82"/>
      <c r="H7" s="171" t="s">
        <v>264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27">
        <v>10</v>
      </c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2">
        <v>500</v>
      </c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85">
        <f>BD7*BT7</f>
        <v>5000</v>
      </c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</row>
    <row r="8" spans="1:106" s="4" customFormat="1" ht="12.75">
      <c r="A8" s="82" t="s">
        <v>30</v>
      </c>
      <c r="B8" s="82"/>
      <c r="C8" s="82"/>
      <c r="D8" s="82"/>
      <c r="E8" s="82"/>
      <c r="F8" s="82"/>
      <c r="G8" s="82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85">
        <f t="shared" ref="CJ8:CJ14" si="0">BD8*BT8</f>
        <v>0</v>
      </c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</row>
    <row r="9" spans="1:106" s="4" customFormat="1" ht="12.75">
      <c r="A9" s="82" t="s">
        <v>36</v>
      </c>
      <c r="B9" s="82"/>
      <c r="C9" s="82"/>
      <c r="D9" s="82"/>
      <c r="E9" s="82"/>
      <c r="F9" s="82"/>
      <c r="G9" s="82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85">
        <f t="shared" si="0"/>
        <v>0</v>
      </c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</row>
    <row r="10" spans="1:106" s="4" customFormat="1" ht="12.75">
      <c r="A10" s="82" t="s">
        <v>84</v>
      </c>
      <c r="B10" s="82"/>
      <c r="C10" s="82"/>
      <c r="D10" s="82"/>
      <c r="E10" s="82"/>
      <c r="F10" s="82"/>
      <c r="G10" s="82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85">
        <f t="shared" si="0"/>
        <v>0</v>
      </c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</row>
    <row r="11" spans="1:106" s="4" customFormat="1" ht="12.75">
      <c r="A11" s="82" t="s">
        <v>182</v>
      </c>
      <c r="B11" s="82"/>
      <c r="C11" s="82"/>
      <c r="D11" s="82"/>
      <c r="E11" s="82"/>
      <c r="F11" s="82"/>
      <c r="G11" s="82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85">
        <f t="shared" si="0"/>
        <v>0</v>
      </c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</row>
    <row r="12" spans="1:106" s="4" customFormat="1" ht="12.75">
      <c r="A12" s="82" t="s">
        <v>183</v>
      </c>
      <c r="B12" s="82"/>
      <c r="C12" s="82"/>
      <c r="D12" s="82"/>
      <c r="E12" s="82"/>
      <c r="F12" s="82"/>
      <c r="G12" s="82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85">
        <f t="shared" si="0"/>
        <v>0</v>
      </c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</row>
    <row r="13" spans="1:106" s="5" customFormat="1" ht="15" customHeight="1">
      <c r="A13" s="82" t="s">
        <v>184</v>
      </c>
      <c r="B13" s="82"/>
      <c r="C13" s="82"/>
      <c r="D13" s="82"/>
      <c r="E13" s="82"/>
      <c r="F13" s="82"/>
      <c r="G13" s="82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85">
        <f t="shared" si="0"/>
        <v>0</v>
      </c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</row>
    <row r="14" spans="1:106" s="5" customFormat="1" ht="15" customHeight="1">
      <c r="A14" s="82" t="s">
        <v>185</v>
      </c>
      <c r="B14" s="82"/>
      <c r="C14" s="82"/>
      <c r="D14" s="82"/>
      <c r="E14" s="82"/>
      <c r="F14" s="82"/>
      <c r="G14" s="82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85">
        <f t="shared" si="0"/>
        <v>0</v>
      </c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</row>
    <row r="15" spans="1:106" s="29" customFormat="1" ht="15" customHeight="1">
      <c r="A15" s="116"/>
      <c r="B15" s="116"/>
      <c r="C15" s="116"/>
      <c r="D15" s="116"/>
      <c r="E15" s="116"/>
      <c r="F15" s="116"/>
      <c r="G15" s="116"/>
      <c r="H15" s="113" t="s">
        <v>10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4"/>
      <c r="BD15" s="214">
        <f>SUM(BD7:BS14)</f>
        <v>10</v>
      </c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123" t="s">
        <v>11</v>
      </c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15">
        <f>SUM(CJ7:DA14)</f>
        <v>5000</v>
      </c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</row>
  </sheetData>
  <mergeCells count="58">
    <mergeCell ref="A14:G14"/>
    <mergeCell ref="H14:BC14"/>
    <mergeCell ref="BD14:BS14"/>
    <mergeCell ref="BT14:CI14"/>
    <mergeCell ref="CJ14:DA14"/>
    <mergeCell ref="A15:G15"/>
    <mergeCell ref="H15:BC15"/>
    <mergeCell ref="BD15:BS15"/>
    <mergeCell ref="BT15:CI15"/>
    <mergeCell ref="CJ15:DA15"/>
    <mergeCell ref="A12:G12"/>
    <mergeCell ref="H12:BC12"/>
    <mergeCell ref="BD12:BS12"/>
    <mergeCell ref="BT12:CI12"/>
    <mergeCell ref="CJ12:DA12"/>
    <mergeCell ref="A13:G13"/>
    <mergeCell ref="H13:BC13"/>
    <mergeCell ref="BD13:BS13"/>
    <mergeCell ref="BT13:CI13"/>
    <mergeCell ref="CJ13:DA13"/>
    <mergeCell ref="A10:G10"/>
    <mergeCell ref="H10:BC10"/>
    <mergeCell ref="BD10:BS10"/>
    <mergeCell ref="BT10:CI10"/>
    <mergeCell ref="CJ10:DA10"/>
    <mergeCell ref="A11:G11"/>
    <mergeCell ref="H11:BC11"/>
    <mergeCell ref="BD11:BS11"/>
    <mergeCell ref="BT11:CI11"/>
    <mergeCell ref="CJ11:DA11"/>
    <mergeCell ref="A8:G8"/>
    <mergeCell ref="H8:BC8"/>
    <mergeCell ref="BD8:BS8"/>
    <mergeCell ref="BT8:CI8"/>
    <mergeCell ref="CJ8:DA8"/>
    <mergeCell ref="A9:G9"/>
    <mergeCell ref="H9:BC9"/>
    <mergeCell ref="BD9:BS9"/>
    <mergeCell ref="BT9:CI9"/>
    <mergeCell ref="CJ9:DA9"/>
    <mergeCell ref="A6:G6"/>
    <mergeCell ref="H6:BC6"/>
    <mergeCell ref="BD6:BS6"/>
    <mergeCell ref="BT6:CI6"/>
    <mergeCell ref="CJ6:DA6"/>
    <mergeCell ref="A7:G7"/>
    <mergeCell ref="H7:BC7"/>
    <mergeCell ref="BD7:BS7"/>
    <mergeCell ref="BT7:CI7"/>
    <mergeCell ref="CJ7:DA7"/>
    <mergeCell ref="A2:DA2"/>
    <mergeCell ref="H3:AA3"/>
    <mergeCell ref="AO3:DB3"/>
    <mergeCell ref="A5:G5"/>
    <mergeCell ref="H5:BC5"/>
    <mergeCell ref="BD5:BS5"/>
    <mergeCell ref="BT5:CI5"/>
    <mergeCell ref="CJ5:DA5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справочник!$A$2:$A$235</xm:f>
          </x14:formula1>
          <xm:sqref>BD7:BS14</xm:sqref>
        </x14:dataValidation>
        <x14:dataValidation type="list" allowBlank="1" showInputMessage="1" showErrorMessage="1">
          <x14:formula1>
            <xm:f>справочник!$C$2:$C$8</xm:f>
          </x14:formula1>
          <xm:sqref>AO3:DB3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>
  <dimension ref="A1:DB15"/>
  <sheetViews>
    <sheetView workbookViewId="0">
      <selection activeCell="EN8" sqref="EN8"/>
    </sheetView>
  </sheetViews>
  <sheetFormatPr defaultColWidth="0.85546875" defaultRowHeight="15"/>
  <cols>
    <col min="1" max="16384" width="0.85546875" style="2"/>
  </cols>
  <sheetData>
    <row r="1" spans="1:106" ht="3" customHeight="1"/>
    <row r="2" spans="1:106" s="56" customFormat="1" ht="28.5" customHeight="1">
      <c r="A2" s="134" t="s">
        <v>265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</row>
    <row r="3" spans="1:106" s="56" customFormat="1" ht="28.5" customHeight="1">
      <c r="A3" s="57"/>
      <c r="B3" s="57"/>
      <c r="C3" s="57"/>
      <c r="D3" s="57"/>
      <c r="E3" s="57"/>
      <c r="F3" s="57"/>
      <c r="G3" s="57"/>
      <c r="H3" s="134" t="s">
        <v>174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165" t="s">
        <v>79</v>
      </c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7"/>
    </row>
    <row r="4" spans="1:106" ht="10.5" customHeight="1"/>
    <row r="5" spans="1:106" s="3" customFormat="1" ht="30" customHeight="1">
      <c r="A5" s="205" t="s">
        <v>0</v>
      </c>
      <c r="B5" s="206"/>
      <c r="C5" s="206"/>
      <c r="D5" s="206"/>
      <c r="E5" s="206"/>
      <c r="F5" s="206"/>
      <c r="G5" s="207"/>
      <c r="H5" s="205" t="s">
        <v>18</v>
      </c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7"/>
      <c r="BD5" s="205" t="s">
        <v>64</v>
      </c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7"/>
      <c r="BT5" s="205" t="s">
        <v>70</v>
      </c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7"/>
      <c r="CJ5" s="205" t="s">
        <v>71</v>
      </c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7"/>
    </row>
    <row r="6" spans="1:106" s="4" customFormat="1" ht="12.75">
      <c r="A6" s="83"/>
      <c r="B6" s="83"/>
      <c r="C6" s="83"/>
      <c r="D6" s="83"/>
      <c r="E6" s="83"/>
      <c r="F6" s="83"/>
      <c r="G6" s="83"/>
      <c r="H6" s="83">
        <v>1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>
        <v>2</v>
      </c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>
        <v>3</v>
      </c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>
        <v>4</v>
      </c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</row>
    <row r="7" spans="1:106" s="4" customFormat="1" ht="12.75">
      <c r="A7" s="82" t="s">
        <v>26</v>
      </c>
      <c r="B7" s="82"/>
      <c r="C7" s="82"/>
      <c r="D7" s="82"/>
      <c r="E7" s="82"/>
      <c r="F7" s="82"/>
      <c r="G7" s="82"/>
      <c r="H7" s="171" t="s">
        <v>266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27">
        <v>230</v>
      </c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2">
        <v>100</v>
      </c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85">
        <f>BD7*BT7</f>
        <v>23000</v>
      </c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</row>
    <row r="8" spans="1:106" s="4" customFormat="1" ht="12.75">
      <c r="A8" s="82" t="s">
        <v>30</v>
      </c>
      <c r="B8" s="82"/>
      <c r="C8" s="82"/>
      <c r="D8" s="82"/>
      <c r="E8" s="82"/>
      <c r="F8" s="82"/>
      <c r="G8" s="82"/>
      <c r="H8" s="171" t="s">
        <v>270</v>
      </c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27">
        <v>1000</v>
      </c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2">
        <v>25</v>
      </c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85">
        <f t="shared" ref="CJ8:CJ14" si="0">BD8*BT8</f>
        <v>25000</v>
      </c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</row>
    <row r="9" spans="1:106" s="4" customFormat="1" ht="25.5" customHeight="1">
      <c r="A9" s="82" t="s">
        <v>36</v>
      </c>
      <c r="B9" s="82"/>
      <c r="C9" s="82"/>
      <c r="D9" s="82"/>
      <c r="E9" s="82"/>
      <c r="F9" s="82"/>
      <c r="G9" s="82"/>
      <c r="H9" s="171" t="s">
        <v>271</v>
      </c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27">
        <v>35</v>
      </c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2">
        <v>200</v>
      </c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85">
        <f t="shared" si="0"/>
        <v>7000</v>
      </c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</row>
    <row r="10" spans="1:106" s="4" customFormat="1" ht="12.75">
      <c r="A10" s="82" t="s">
        <v>84</v>
      </c>
      <c r="B10" s="82"/>
      <c r="C10" s="82"/>
      <c r="D10" s="82"/>
      <c r="E10" s="82"/>
      <c r="F10" s="82"/>
      <c r="G10" s="82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85">
        <f t="shared" si="0"/>
        <v>0</v>
      </c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</row>
    <row r="11" spans="1:106" s="4" customFormat="1" ht="12.75">
      <c r="A11" s="82" t="s">
        <v>182</v>
      </c>
      <c r="B11" s="82"/>
      <c r="C11" s="82"/>
      <c r="D11" s="82"/>
      <c r="E11" s="82"/>
      <c r="F11" s="82"/>
      <c r="G11" s="82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85">
        <f t="shared" si="0"/>
        <v>0</v>
      </c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</row>
    <row r="12" spans="1:106" s="4" customFormat="1" ht="12.75">
      <c r="A12" s="82" t="s">
        <v>183</v>
      </c>
      <c r="B12" s="82"/>
      <c r="C12" s="82"/>
      <c r="D12" s="82"/>
      <c r="E12" s="82"/>
      <c r="F12" s="82"/>
      <c r="G12" s="82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85">
        <f t="shared" si="0"/>
        <v>0</v>
      </c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</row>
    <row r="13" spans="1:106" s="5" customFormat="1" ht="15" customHeight="1">
      <c r="A13" s="82" t="s">
        <v>184</v>
      </c>
      <c r="B13" s="82"/>
      <c r="C13" s="82"/>
      <c r="D13" s="82"/>
      <c r="E13" s="82"/>
      <c r="F13" s="82"/>
      <c r="G13" s="82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85">
        <f t="shared" si="0"/>
        <v>0</v>
      </c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</row>
    <row r="14" spans="1:106" s="5" customFormat="1" ht="15" customHeight="1">
      <c r="A14" s="82" t="s">
        <v>185</v>
      </c>
      <c r="B14" s="82"/>
      <c r="C14" s="82"/>
      <c r="D14" s="82"/>
      <c r="E14" s="82"/>
      <c r="F14" s="82"/>
      <c r="G14" s="82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85">
        <f t="shared" si="0"/>
        <v>0</v>
      </c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</row>
    <row r="15" spans="1:106" s="29" customFormat="1" ht="15" customHeight="1">
      <c r="A15" s="116"/>
      <c r="B15" s="116"/>
      <c r="C15" s="116"/>
      <c r="D15" s="116"/>
      <c r="E15" s="116"/>
      <c r="F15" s="116"/>
      <c r="G15" s="116"/>
      <c r="H15" s="113" t="s">
        <v>10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4"/>
      <c r="BD15" s="214">
        <f>SUM(BD7:BS14)</f>
        <v>1265</v>
      </c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123" t="s">
        <v>11</v>
      </c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15">
        <f>SUM(CJ7:DA14)</f>
        <v>55000</v>
      </c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</row>
  </sheetData>
  <mergeCells count="58">
    <mergeCell ref="A14:G14"/>
    <mergeCell ref="H14:BC14"/>
    <mergeCell ref="BD14:BS14"/>
    <mergeCell ref="BT14:CI14"/>
    <mergeCell ref="CJ14:DA14"/>
    <mergeCell ref="A15:G15"/>
    <mergeCell ref="H15:BC15"/>
    <mergeCell ref="BD15:BS15"/>
    <mergeCell ref="BT15:CI15"/>
    <mergeCell ref="CJ15:DA15"/>
    <mergeCell ref="A12:G12"/>
    <mergeCell ref="H12:BC12"/>
    <mergeCell ref="BD12:BS12"/>
    <mergeCell ref="BT12:CI12"/>
    <mergeCell ref="CJ12:DA12"/>
    <mergeCell ref="A13:G13"/>
    <mergeCell ref="H13:BC13"/>
    <mergeCell ref="BD13:BS13"/>
    <mergeCell ref="BT13:CI13"/>
    <mergeCell ref="CJ13:DA13"/>
    <mergeCell ref="A10:G10"/>
    <mergeCell ref="H10:BC10"/>
    <mergeCell ref="BD10:BS10"/>
    <mergeCell ref="BT10:CI10"/>
    <mergeCell ref="CJ10:DA10"/>
    <mergeCell ref="A11:G11"/>
    <mergeCell ref="H11:BC11"/>
    <mergeCell ref="BD11:BS11"/>
    <mergeCell ref="BT11:CI11"/>
    <mergeCell ref="CJ11:DA11"/>
    <mergeCell ref="A8:G8"/>
    <mergeCell ref="H8:BC8"/>
    <mergeCell ref="BD8:BS8"/>
    <mergeCell ref="BT8:CI8"/>
    <mergeCell ref="CJ8:DA8"/>
    <mergeCell ref="A9:G9"/>
    <mergeCell ref="H9:BC9"/>
    <mergeCell ref="BD9:BS9"/>
    <mergeCell ref="BT9:CI9"/>
    <mergeCell ref="CJ9:DA9"/>
    <mergeCell ref="A6:G6"/>
    <mergeCell ref="H6:BC6"/>
    <mergeCell ref="BD6:BS6"/>
    <mergeCell ref="BT6:CI6"/>
    <mergeCell ref="CJ6:DA6"/>
    <mergeCell ref="A7:G7"/>
    <mergeCell ref="H7:BC7"/>
    <mergeCell ref="BD7:BS7"/>
    <mergeCell ref="BT7:CI7"/>
    <mergeCell ref="CJ7:DA7"/>
    <mergeCell ref="A2:DA2"/>
    <mergeCell ref="H3:AA3"/>
    <mergeCell ref="AO3:DB3"/>
    <mergeCell ref="A5:G5"/>
    <mergeCell ref="H5:BC5"/>
    <mergeCell ref="BD5:BS5"/>
    <mergeCell ref="BT5:CI5"/>
    <mergeCell ref="CJ5:DA5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справочник!$A$2:$A$235</xm:f>
          </x14:formula1>
          <xm:sqref>BD7:BS14</xm:sqref>
        </x14:dataValidation>
        <x14:dataValidation type="list" allowBlank="1" showInputMessage="1" showErrorMessage="1">
          <x14:formula1>
            <xm:f>справочник!$C$2:$C$8</xm:f>
          </x14:formula1>
          <xm:sqref>AO3:DB3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>
  <dimension ref="A1:DB15"/>
  <sheetViews>
    <sheetView workbookViewId="0">
      <selection activeCell="BD7" sqref="BD7:BS7"/>
    </sheetView>
  </sheetViews>
  <sheetFormatPr defaultColWidth="0.85546875" defaultRowHeight="15"/>
  <cols>
    <col min="1" max="16384" width="0.85546875" style="2"/>
  </cols>
  <sheetData>
    <row r="1" spans="1:106" ht="3" customHeight="1"/>
    <row r="2" spans="1:106" s="56" customFormat="1" ht="28.5" customHeight="1">
      <c r="A2" s="134" t="s">
        <v>265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</row>
    <row r="3" spans="1:106" s="56" customFormat="1" ht="28.5" customHeight="1">
      <c r="A3" s="57"/>
      <c r="B3" s="57"/>
      <c r="C3" s="57"/>
      <c r="D3" s="57"/>
      <c r="E3" s="57"/>
      <c r="F3" s="57"/>
      <c r="G3" s="57"/>
      <c r="H3" s="134" t="s">
        <v>174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165" t="s">
        <v>77</v>
      </c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7"/>
    </row>
    <row r="4" spans="1:106" ht="10.5" customHeight="1"/>
    <row r="5" spans="1:106" s="3" customFormat="1" ht="30" customHeight="1">
      <c r="A5" s="205" t="s">
        <v>0</v>
      </c>
      <c r="B5" s="206"/>
      <c r="C5" s="206"/>
      <c r="D5" s="206"/>
      <c r="E5" s="206"/>
      <c r="F5" s="206"/>
      <c r="G5" s="207"/>
      <c r="H5" s="205" t="s">
        <v>18</v>
      </c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7"/>
      <c r="BD5" s="205" t="s">
        <v>64</v>
      </c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7"/>
      <c r="BT5" s="205" t="s">
        <v>70</v>
      </c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7"/>
      <c r="CJ5" s="205" t="s">
        <v>71</v>
      </c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7"/>
    </row>
    <row r="6" spans="1:106" s="4" customFormat="1" ht="12.75">
      <c r="A6" s="83"/>
      <c r="B6" s="83"/>
      <c r="C6" s="83"/>
      <c r="D6" s="83"/>
      <c r="E6" s="83"/>
      <c r="F6" s="83"/>
      <c r="G6" s="83"/>
      <c r="H6" s="83">
        <v>1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>
        <v>2</v>
      </c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>
        <v>3</v>
      </c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>
        <v>4</v>
      </c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</row>
    <row r="7" spans="1:106" s="4" customFormat="1" ht="12.75">
      <c r="A7" s="82" t="s">
        <v>26</v>
      </c>
      <c r="B7" s="82"/>
      <c r="C7" s="82"/>
      <c r="D7" s="82"/>
      <c r="E7" s="82"/>
      <c r="F7" s="82"/>
      <c r="G7" s="82"/>
      <c r="H7" s="171" t="s">
        <v>266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27">
        <v>50</v>
      </c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2">
        <v>100</v>
      </c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85">
        <f>BD7*BT7</f>
        <v>5000</v>
      </c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</row>
    <row r="8" spans="1:106" s="4" customFormat="1" ht="12.75">
      <c r="A8" s="82" t="s">
        <v>30</v>
      </c>
      <c r="B8" s="82"/>
      <c r="C8" s="82"/>
      <c r="D8" s="82"/>
      <c r="E8" s="82"/>
      <c r="F8" s="82"/>
      <c r="G8" s="82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85">
        <f t="shared" ref="CJ8:CJ14" si="0">BD8*BT8</f>
        <v>0</v>
      </c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</row>
    <row r="9" spans="1:106" s="4" customFormat="1" ht="12.75">
      <c r="A9" s="82" t="s">
        <v>36</v>
      </c>
      <c r="B9" s="82"/>
      <c r="C9" s="82"/>
      <c r="D9" s="82"/>
      <c r="E9" s="82"/>
      <c r="F9" s="82"/>
      <c r="G9" s="82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85">
        <f t="shared" si="0"/>
        <v>0</v>
      </c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</row>
    <row r="10" spans="1:106" s="4" customFormat="1" ht="12.75">
      <c r="A10" s="82" t="s">
        <v>84</v>
      </c>
      <c r="B10" s="82"/>
      <c r="C10" s="82"/>
      <c r="D10" s="82"/>
      <c r="E10" s="82"/>
      <c r="F10" s="82"/>
      <c r="G10" s="82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85">
        <f t="shared" si="0"/>
        <v>0</v>
      </c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</row>
    <row r="11" spans="1:106" s="4" customFormat="1" ht="12.75">
      <c r="A11" s="82" t="s">
        <v>182</v>
      </c>
      <c r="B11" s="82"/>
      <c r="C11" s="82"/>
      <c r="D11" s="82"/>
      <c r="E11" s="82"/>
      <c r="F11" s="82"/>
      <c r="G11" s="82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85">
        <f t="shared" si="0"/>
        <v>0</v>
      </c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</row>
    <row r="12" spans="1:106" s="4" customFormat="1" ht="12.75">
      <c r="A12" s="82" t="s">
        <v>183</v>
      </c>
      <c r="B12" s="82"/>
      <c r="C12" s="82"/>
      <c r="D12" s="82"/>
      <c r="E12" s="82"/>
      <c r="F12" s="82"/>
      <c r="G12" s="82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85">
        <f t="shared" si="0"/>
        <v>0</v>
      </c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</row>
    <row r="13" spans="1:106" s="5" customFormat="1" ht="15" customHeight="1">
      <c r="A13" s="82" t="s">
        <v>184</v>
      </c>
      <c r="B13" s="82"/>
      <c r="C13" s="82"/>
      <c r="D13" s="82"/>
      <c r="E13" s="82"/>
      <c r="F13" s="82"/>
      <c r="G13" s="82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85">
        <f t="shared" si="0"/>
        <v>0</v>
      </c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</row>
    <row r="14" spans="1:106" s="5" customFormat="1" ht="15" customHeight="1">
      <c r="A14" s="82" t="s">
        <v>185</v>
      </c>
      <c r="B14" s="82"/>
      <c r="C14" s="82"/>
      <c r="D14" s="82"/>
      <c r="E14" s="82"/>
      <c r="F14" s="82"/>
      <c r="G14" s="82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85">
        <f t="shared" si="0"/>
        <v>0</v>
      </c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</row>
    <row r="15" spans="1:106" s="29" customFormat="1" ht="15" customHeight="1">
      <c r="A15" s="116"/>
      <c r="B15" s="116"/>
      <c r="C15" s="116"/>
      <c r="D15" s="116"/>
      <c r="E15" s="116"/>
      <c r="F15" s="116"/>
      <c r="G15" s="116"/>
      <c r="H15" s="113" t="s">
        <v>10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4"/>
      <c r="BD15" s="214">
        <f>SUM(BD7:BS14)</f>
        <v>50</v>
      </c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123" t="s">
        <v>11</v>
      </c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15">
        <f>SUM(CJ7:DA14)</f>
        <v>5000</v>
      </c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</row>
  </sheetData>
  <mergeCells count="58">
    <mergeCell ref="A14:G14"/>
    <mergeCell ref="H14:BC14"/>
    <mergeCell ref="BD14:BS14"/>
    <mergeCell ref="BT14:CI14"/>
    <mergeCell ref="CJ14:DA14"/>
    <mergeCell ref="A15:G15"/>
    <mergeCell ref="H15:BC15"/>
    <mergeCell ref="BD15:BS15"/>
    <mergeCell ref="BT15:CI15"/>
    <mergeCell ref="CJ15:DA15"/>
    <mergeCell ref="A12:G12"/>
    <mergeCell ref="H12:BC12"/>
    <mergeCell ref="BD12:BS12"/>
    <mergeCell ref="BT12:CI12"/>
    <mergeCell ref="CJ12:DA12"/>
    <mergeCell ref="A13:G13"/>
    <mergeCell ref="H13:BC13"/>
    <mergeCell ref="BD13:BS13"/>
    <mergeCell ref="BT13:CI13"/>
    <mergeCell ref="CJ13:DA13"/>
    <mergeCell ref="A10:G10"/>
    <mergeCell ref="H10:BC10"/>
    <mergeCell ref="BD10:BS10"/>
    <mergeCell ref="BT10:CI10"/>
    <mergeCell ref="CJ10:DA10"/>
    <mergeCell ref="A11:G11"/>
    <mergeCell ref="H11:BC11"/>
    <mergeCell ref="BD11:BS11"/>
    <mergeCell ref="BT11:CI11"/>
    <mergeCell ref="CJ11:DA11"/>
    <mergeCell ref="A8:G8"/>
    <mergeCell ref="H8:BC8"/>
    <mergeCell ref="BD8:BS8"/>
    <mergeCell ref="BT8:CI8"/>
    <mergeCell ref="CJ8:DA8"/>
    <mergeCell ref="A9:G9"/>
    <mergeCell ref="H9:BC9"/>
    <mergeCell ref="BD9:BS9"/>
    <mergeCell ref="BT9:CI9"/>
    <mergeCell ref="CJ9:DA9"/>
    <mergeCell ref="A6:G6"/>
    <mergeCell ref="H6:BC6"/>
    <mergeCell ref="BD6:BS6"/>
    <mergeCell ref="BT6:CI6"/>
    <mergeCell ref="CJ6:DA6"/>
    <mergeCell ref="A7:G7"/>
    <mergeCell ref="H7:BC7"/>
    <mergeCell ref="BD7:BS7"/>
    <mergeCell ref="BT7:CI7"/>
    <mergeCell ref="CJ7:DA7"/>
    <mergeCell ref="A2:DA2"/>
    <mergeCell ref="H3:AA3"/>
    <mergeCell ref="AO3:DB3"/>
    <mergeCell ref="A5:G5"/>
    <mergeCell ref="H5:BC5"/>
    <mergeCell ref="BD5:BS5"/>
    <mergeCell ref="BT5:CI5"/>
    <mergeCell ref="CJ5:DA5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справочник!$C$2:$C$8</xm:f>
          </x14:formula1>
          <xm:sqref>AO3:DB3</xm:sqref>
        </x14:dataValidation>
        <x14:dataValidation type="list" allowBlank="1" showInputMessage="1" showErrorMessage="1">
          <x14:formula1>
            <xm:f>справочник!$A$2:$A$235</xm:f>
          </x14:formula1>
          <xm:sqref>BD7:BS14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>
  <dimension ref="A1:DB15"/>
  <sheetViews>
    <sheetView workbookViewId="0">
      <selection activeCell="EQ11" sqref="EQ11:ER11"/>
    </sheetView>
  </sheetViews>
  <sheetFormatPr defaultColWidth="0.85546875" defaultRowHeight="15"/>
  <cols>
    <col min="1" max="16384" width="0.85546875" style="2"/>
  </cols>
  <sheetData>
    <row r="1" spans="1:106" ht="3" customHeight="1"/>
    <row r="2" spans="1:106" s="61" customFormat="1" ht="28.5" customHeight="1">
      <c r="A2" s="134" t="s">
        <v>287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</row>
    <row r="3" spans="1:106" s="61" customFormat="1" ht="28.5" customHeight="1">
      <c r="A3" s="62"/>
      <c r="B3" s="62"/>
      <c r="C3" s="62"/>
      <c r="D3" s="62"/>
      <c r="E3" s="62"/>
      <c r="F3" s="62"/>
      <c r="G3" s="62"/>
      <c r="H3" s="134" t="s">
        <v>174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165" t="s">
        <v>79</v>
      </c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7"/>
    </row>
    <row r="4" spans="1:106" ht="10.5" customHeight="1"/>
    <row r="5" spans="1:106" s="3" customFormat="1" ht="30" customHeight="1">
      <c r="A5" s="205" t="s">
        <v>0</v>
      </c>
      <c r="B5" s="206"/>
      <c r="C5" s="206"/>
      <c r="D5" s="206"/>
      <c r="E5" s="206"/>
      <c r="F5" s="206"/>
      <c r="G5" s="207"/>
      <c r="H5" s="205" t="s">
        <v>18</v>
      </c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7"/>
      <c r="BD5" s="205" t="s">
        <v>64</v>
      </c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7"/>
      <c r="BT5" s="205" t="s">
        <v>70</v>
      </c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7"/>
      <c r="CJ5" s="205" t="s">
        <v>71</v>
      </c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7"/>
    </row>
    <row r="6" spans="1:106" s="4" customFormat="1" ht="12.75">
      <c r="A6" s="83"/>
      <c r="B6" s="83"/>
      <c r="C6" s="83"/>
      <c r="D6" s="83"/>
      <c r="E6" s="83"/>
      <c r="F6" s="83"/>
      <c r="G6" s="83"/>
      <c r="H6" s="83">
        <v>1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>
        <v>2</v>
      </c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>
        <v>3</v>
      </c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>
        <v>4</v>
      </c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</row>
    <row r="7" spans="1:106" s="4" customFormat="1" ht="12.75">
      <c r="A7" s="82" t="s">
        <v>26</v>
      </c>
      <c r="B7" s="82"/>
      <c r="C7" s="82"/>
      <c r="D7" s="82"/>
      <c r="E7" s="82"/>
      <c r="F7" s="82"/>
      <c r="G7" s="82"/>
      <c r="H7" s="171" t="s">
        <v>288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27">
        <v>150</v>
      </c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2">
        <v>300</v>
      </c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85">
        <f>BD7*BT7</f>
        <v>45000</v>
      </c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</row>
    <row r="8" spans="1:106" s="4" customFormat="1" ht="12.75">
      <c r="A8" s="82" t="s">
        <v>30</v>
      </c>
      <c r="B8" s="82"/>
      <c r="C8" s="82"/>
      <c r="D8" s="82"/>
      <c r="E8" s="82"/>
      <c r="F8" s="82"/>
      <c r="G8" s="82"/>
      <c r="H8" s="171" t="s">
        <v>289</v>
      </c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27">
        <v>50</v>
      </c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2">
        <v>45</v>
      </c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85">
        <f t="shared" ref="CJ8:CJ14" si="0">BD8*BT8</f>
        <v>2250</v>
      </c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</row>
    <row r="9" spans="1:106" s="4" customFormat="1" ht="25.5" customHeight="1">
      <c r="A9" s="82" t="s">
        <v>36</v>
      </c>
      <c r="B9" s="82"/>
      <c r="C9" s="82"/>
      <c r="D9" s="82"/>
      <c r="E9" s="82"/>
      <c r="F9" s="82"/>
      <c r="G9" s="82"/>
      <c r="H9" s="171" t="s">
        <v>290</v>
      </c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27">
        <v>55</v>
      </c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2">
        <v>50</v>
      </c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85">
        <f t="shared" si="0"/>
        <v>2750</v>
      </c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</row>
    <row r="10" spans="1:106" s="4" customFormat="1" ht="12.75">
      <c r="A10" s="82" t="s">
        <v>84</v>
      </c>
      <c r="B10" s="82"/>
      <c r="C10" s="82"/>
      <c r="D10" s="82"/>
      <c r="E10" s="82"/>
      <c r="F10" s="82"/>
      <c r="G10" s="82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85">
        <f t="shared" si="0"/>
        <v>0</v>
      </c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</row>
    <row r="11" spans="1:106" s="4" customFormat="1" ht="12.75">
      <c r="A11" s="82" t="s">
        <v>182</v>
      </c>
      <c r="B11" s="82"/>
      <c r="C11" s="82"/>
      <c r="D11" s="82"/>
      <c r="E11" s="82"/>
      <c r="F11" s="82"/>
      <c r="G11" s="82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85">
        <f t="shared" si="0"/>
        <v>0</v>
      </c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</row>
    <row r="12" spans="1:106" s="4" customFormat="1" ht="12.75">
      <c r="A12" s="82" t="s">
        <v>183</v>
      </c>
      <c r="B12" s="82"/>
      <c r="C12" s="82"/>
      <c r="D12" s="82"/>
      <c r="E12" s="82"/>
      <c r="F12" s="82"/>
      <c r="G12" s="82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85">
        <f t="shared" si="0"/>
        <v>0</v>
      </c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</row>
    <row r="13" spans="1:106" s="5" customFormat="1" ht="15" customHeight="1">
      <c r="A13" s="82" t="s">
        <v>184</v>
      </c>
      <c r="B13" s="82"/>
      <c r="C13" s="82"/>
      <c r="D13" s="82"/>
      <c r="E13" s="82"/>
      <c r="F13" s="82"/>
      <c r="G13" s="82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85">
        <f t="shared" si="0"/>
        <v>0</v>
      </c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</row>
    <row r="14" spans="1:106" s="5" customFormat="1" ht="15" customHeight="1">
      <c r="A14" s="82" t="s">
        <v>185</v>
      </c>
      <c r="B14" s="82"/>
      <c r="C14" s="82"/>
      <c r="D14" s="82"/>
      <c r="E14" s="82"/>
      <c r="F14" s="82"/>
      <c r="G14" s="82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85">
        <f t="shared" si="0"/>
        <v>0</v>
      </c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</row>
    <row r="15" spans="1:106" s="29" customFormat="1" ht="15" customHeight="1">
      <c r="A15" s="116"/>
      <c r="B15" s="116"/>
      <c r="C15" s="116"/>
      <c r="D15" s="116"/>
      <c r="E15" s="116"/>
      <c r="F15" s="116"/>
      <c r="G15" s="116"/>
      <c r="H15" s="113" t="s">
        <v>10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4"/>
      <c r="BD15" s="214">
        <f>SUM(BD7:BS14)</f>
        <v>255</v>
      </c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123" t="s">
        <v>11</v>
      </c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15">
        <f>SUM(CJ7:DA14)</f>
        <v>50000</v>
      </c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</row>
  </sheetData>
  <mergeCells count="58">
    <mergeCell ref="A2:DA2"/>
    <mergeCell ref="H3:AA3"/>
    <mergeCell ref="AO3:DB3"/>
    <mergeCell ref="A5:G5"/>
    <mergeCell ref="H5:BC5"/>
    <mergeCell ref="BD5:BS5"/>
    <mergeCell ref="BT5:CI5"/>
    <mergeCell ref="CJ5:DA5"/>
    <mergeCell ref="A7:G7"/>
    <mergeCell ref="H7:BC7"/>
    <mergeCell ref="BD7:BS7"/>
    <mergeCell ref="BT7:CI7"/>
    <mergeCell ref="CJ7:DA7"/>
    <mergeCell ref="A6:G6"/>
    <mergeCell ref="H6:BC6"/>
    <mergeCell ref="BD6:BS6"/>
    <mergeCell ref="BT6:CI6"/>
    <mergeCell ref="CJ6:DA6"/>
    <mergeCell ref="A9:G9"/>
    <mergeCell ref="H9:BC9"/>
    <mergeCell ref="BD9:BS9"/>
    <mergeCell ref="BT9:CI9"/>
    <mergeCell ref="CJ9:DA9"/>
    <mergeCell ref="A8:G8"/>
    <mergeCell ref="H8:BC8"/>
    <mergeCell ref="BD8:BS8"/>
    <mergeCell ref="BT8:CI8"/>
    <mergeCell ref="CJ8:DA8"/>
    <mergeCell ref="A11:G11"/>
    <mergeCell ref="H11:BC11"/>
    <mergeCell ref="BD11:BS11"/>
    <mergeCell ref="BT11:CI11"/>
    <mergeCell ref="CJ11:DA11"/>
    <mergeCell ref="A10:G10"/>
    <mergeCell ref="H10:BC10"/>
    <mergeCell ref="BD10:BS10"/>
    <mergeCell ref="BT10:CI10"/>
    <mergeCell ref="CJ10:DA10"/>
    <mergeCell ref="A13:G13"/>
    <mergeCell ref="H13:BC13"/>
    <mergeCell ref="BD13:BS13"/>
    <mergeCell ref="BT13:CI13"/>
    <mergeCell ref="CJ13:DA13"/>
    <mergeCell ref="A12:G12"/>
    <mergeCell ref="H12:BC12"/>
    <mergeCell ref="BD12:BS12"/>
    <mergeCell ref="BT12:CI12"/>
    <mergeCell ref="CJ12:DA12"/>
    <mergeCell ref="A15:G15"/>
    <mergeCell ref="H15:BC15"/>
    <mergeCell ref="BD15:BS15"/>
    <mergeCell ref="BT15:CI15"/>
    <mergeCell ref="CJ15:DA15"/>
    <mergeCell ref="A14:G14"/>
    <mergeCell ref="H14:BC14"/>
    <mergeCell ref="BD14:BS14"/>
    <mergeCell ref="BT14:CI14"/>
    <mergeCell ref="CJ14:DA14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справочник!$C$2:$C$8</xm:f>
          </x14:formula1>
          <xm:sqref>AO3:DB3</xm:sqref>
        </x14:dataValidation>
        <x14:dataValidation type="list" allowBlank="1" showInputMessage="1" showErrorMessage="1">
          <x14:formula1>
            <xm:f>справочник!$A$2:$A$235</xm:f>
          </x14:formula1>
          <xm:sqref>BD7:BS14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>
  <dimension ref="A1:DB15"/>
  <sheetViews>
    <sheetView workbookViewId="0">
      <selection activeCell="BD7" sqref="BD7:BS7"/>
    </sheetView>
  </sheetViews>
  <sheetFormatPr defaultColWidth="0.85546875" defaultRowHeight="15"/>
  <cols>
    <col min="1" max="16384" width="0.85546875" style="2"/>
  </cols>
  <sheetData>
    <row r="1" spans="1:106" ht="3" customHeight="1"/>
    <row r="2" spans="1:106" s="61" customFormat="1" ht="28.5" customHeight="1">
      <c r="A2" s="134" t="s">
        <v>287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</row>
    <row r="3" spans="1:106" s="61" customFormat="1" ht="28.5" customHeight="1">
      <c r="A3" s="62"/>
      <c r="B3" s="62"/>
      <c r="C3" s="62"/>
      <c r="D3" s="62"/>
      <c r="E3" s="62"/>
      <c r="F3" s="62"/>
      <c r="G3" s="62"/>
      <c r="H3" s="134" t="s">
        <v>174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165" t="s">
        <v>77</v>
      </c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7"/>
    </row>
    <row r="4" spans="1:106" ht="10.5" customHeight="1"/>
    <row r="5" spans="1:106" s="3" customFormat="1" ht="30" customHeight="1">
      <c r="A5" s="205" t="s">
        <v>0</v>
      </c>
      <c r="B5" s="206"/>
      <c r="C5" s="206"/>
      <c r="D5" s="206"/>
      <c r="E5" s="206"/>
      <c r="F5" s="206"/>
      <c r="G5" s="207"/>
      <c r="H5" s="205" t="s">
        <v>18</v>
      </c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7"/>
      <c r="BD5" s="205" t="s">
        <v>64</v>
      </c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7"/>
      <c r="BT5" s="205" t="s">
        <v>70</v>
      </c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7"/>
      <c r="CJ5" s="205" t="s">
        <v>71</v>
      </c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7"/>
    </row>
    <row r="6" spans="1:106" s="4" customFormat="1" ht="12.75">
      <c r="A6" s="83"/>
      <c r="B6" s="83"/>
      <c r="C6" s="83"/>
      <c r="D6" s="83"/>
      <c r="E6" s="83"/>
      <c r="F6" s="83"/>
      <c r="G6" s="83"/>
      <c r="H6" s="83">
        <v>1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>
        <v>2</v>
      </c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>
        <v>3</v>
      </c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>
        <v>4</v>
      </c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</row>
    <row r="7" spans="1:106" s="4" customFormat="1" ht="12.75">
      <c r="A7" s="82" t="s">
        <v>26</v>
      </c>
      <c r="B7" s="82"/>
      <c r="C7" s="82"/>
      <c r="D7" s="82"/>
      <c r="E7" s="82"/>
      <c r="F7" s="82"/>
      <c r="G7" s="82"/>
      <c r="H7" s="171" t="s">
        <v>288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27">
        <v>40</v>
      </c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2">
        <v>250</v>
      </c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85">
        <f>BD7*BT7</f>
        <v>10000</v>
      </c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</row>
    <row r="8" spans="1:106" s="4" customFormat="1" ht="12.75">
      <c r="A8" s="82" t="s">
        <v>30</v>
      </c>
      <c r="B8" s="82"/>
      <c r="C8" s="82"/>
      <c r="D8" s="82"/>
      <c r="E8" s="82"/>
      <c r="F8" s="82"/>
      <c r="G8" s="82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85">
        <f t="shared" ref="CJ8:CJ14" si="0">BD8*BT8</f>
        <v>0</v>
      </c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</row>
    <row r="9" spans="1:106" s="4" customFormat="1" ht="25.5" customHeight="1">
      <c r="A9" s="82" t="s">
        <v>36</v>
      </c>
      <c r="B9" s="82"/>
      <c r="C9" s="82"/>
      <c r="D9" s="82"/>
      <c r="E9" s="82"/>
      <c r="F9" s="82"/>
      <c r="G9" s="82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85">
        <f t="shared" si="0"/>
        <v>0</v>
      </c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</row>
    <row r="10" spans="1:106" s="4" customFormat="1" ht="12.75">
      <c r="A10" s="82" t="s">
        <v>84</v>
      </c>
      <c r="B10" s="82"/>
      <c r="C10" s="82"/>
      <c r="D10" s="82"/>
      <c r="E10" s="82"/>
      <c r="F10" s="82"/>
      <c r="G10" s="82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85">
        <f t="shared" si="0"/>
        <v>0</v>
      </c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</row>
    <row r="11" spans="1:106" s="4" customFormat="1" ht="12.75">
      <c r="A11" s="82" t="s">
        <v>182</v>
      </c>
      <c r="B11" s="82"/>
      <c r="C11" s="82"/>
      <c r="D11" s="82"/>
      <c r="E11" s="82"/>
      <c r="F11" s="82"/>
      <c r="G11" s="82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85">
        <f t="shared" si="0"/>
        <v>0</v>
      </c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</row>
    <row r="12" spans="1:106" s="4" customFormat="1" ht="12.75">
      <c r="A12" s="82" t="s">
        <v>183</v>
      </c>
      <c r="B12" s="82"/>
      <c r="C12" s="82"/>
      <c r="D12" s="82"/>
      <c r="E12" s="82"/>
      <c r="F12" s="82"/>
      <c r="G12" s="82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85">
        <f t="shared" si="0"/>
        <v>0</v>
      </c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</row>
    <row r="13" spans="1:106" s="5" customFormat="1" ht="15" customHeight="1">
      <c r="A13" s="82" t="s">
        <v>184</v>
      </c>
      <c r="B13" s="82"/>
      <c r="C13" s="82"/>
      <c r="D13" s="82"/>
      <c r="E13" s="82"/>
      <c r="F13" s="82"/>
      <c r="G13" s="82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85">
        <f t="shared" si="0"/>
        <v>0</v>
      </c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</row>
    <row r="14" spans="1:106" s="5" customFormat="1" ht="15" customHeight="1">
      <c r="A14" s="82" t="s">
        <v>185</v>
      </c>
      <c r="B14" s="82"/>
      <c r="C14" s="82"/>
      <c r="D14" s="82"/>
      <c r="E14" s="82"/>
      <c r="F14" s="82"/>
      <c r="G14" s="82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85">
        <f t="shared" si="0"/>
        <v>0</v>
      </c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</row>
    <row r="15" spans="1:106" s="29" customFormat="1" ht="15" customHeight="1">
      <c r="A15" s="116"/>
      <c r="B15" s="116"/>
      <c r="C15" s="116"/>
      <c r="D15" s="116"/>
      <c r="E15" s="116"/>
      <c r="F15" s="116"/>
      <c r="G15" s="116"/>
      <c r="H15" s="113" t="s">
        <v>10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4"/>
      <c r="BD15" s="214">
        <f>SUM(BD7:BS14)</f>
        <v>40</v>
      </c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123" t="s">
        <v>11</v>
      </c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15">
        <f>SUM(CJ7:DA14)</f>
        <v>10000</v>
      </c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</row>
  </sheetData>
  <mergeCells count="58">
    <mergeCell ref="A2:DA2"/>
    <mergeCell ref="H3:AA3"/>
    <mergeCell ref="AO3:DB3"/>
    <mergeCell ref="A5:G5"/>
    <mergeCell ref="H5:BC5"/>
    <mergeCell ref="BD5:BS5"/>
    <mergeCell ref="BT5:CI5"/>
    <mergeCell ref="CJ5:DA5"/>
    <mergeCell ref="A7:G7"/>
    <mergeCell ref="H7:BC7"/>
    <mergeCell ref="BD7:BS7"/>
    <mergeCell ref="BT7:CI7"/>
    <mergeCell ref="CJ7:DA7"/>
    <mergeCell ref="A6:G6"/>
    <mergeCell ref="H6:BC6"/>
    <mergeCell ref="BD6:BS6"/>
    <mergeCell ref="BT6:CI6"/>
    <mergeCell ref="CJ6:DA6"/>
    <mergeCell ref="A9:G9"/>
    <mergeCell ref="H9:BC9"/>
    <mergeCell ref="BD9:BS9"/>
    <mergeCell ref="BT9:CI9"/>
    <mergeCell ref="CJ9:DA9"/>
    <mergeCell ref="A8:G8"/>
    <mergeCell ref="H8:BC8"/>
    <mergeCell ref="BD8:BS8"/>
    <mergeCell ref="BT8:CI8"/>
    <mergeCell ref="CJ8:DA8"/>
    <mergeCell ref="A11:G11"/>
    <mergeCell ref="H11:BC11"/>
    <mergeCell ref="BD11:BS11"/>
    <mergeCell ref="BT11:CI11"/>
    <mergeCell ref="CJ11:DA11"/>
    <mergeCell ref="A10:G10"/>
    <mergeCell ref="H10:BC10"/>
    <mergeCell ref="BD10:BS10"/>
    <mergeCell ref="BT10:CI10"/>
    <mergeCell ref="CJ10:DA10"/>
    <mergeCell ref="A13:G13"/>
    <mergeCell ref="H13:BC13"/>
    <mergeCell ref="BD13:BS13"/>
    <mergeCell ref="BT13:CI13"/>
    <mergeCell ref="CJ13:DA13"/>
    <mergeCell ref="A12:G12"/>
    <mergeCell ref="H12:BC12"/>
    <mergeCell ref="BD12:BS12"/>
    <mergeCell ref="BT12:CI12"/>
    <mergeCell ref="CJ12:DA12"/>
    <mergeCell ref="A15:G15"/>
    <mergeCell ref="H15:BC15"/>
    <mergeCell ref="BD15:BS15"/>
    <mergeCell ref="BT15:CI15"/>
    <mergeCell ref="CJ15:DA15"/>
    <mergeCell ref="A14:G14"/>
    <mergeCell ref="H14:BC14"/>
    <mergeCell ref="BD14:BS14"/>
    <mergeCell ref="BT14:CI14"/>
    <mergeCell ref="CJ14:DA14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справочник!$A$2:$A$235</xm:f>
          </x14:formula1>
          <xm:sqref>BD7:BS14</xm:sqref>
        </x14:dataValidation>
        <x14:dataValidation type="list" allowBlank="1" showInputMessage="1" showErrorMessage="1">
          <x14:formula1>
            <xm:f>справочник!$C$2:$C$8</xm:f>
          </x14:formula1>
          <xm:sqref>AO3:DB3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>
  <dimension ref="A1:DB15"/>
  <sheetViews>
    <sheetView topLeftCell="A4" workbookViewId="0">
      <selection activeCell="EC13" sqref="EC13"/>
    </sheetView>
  </sheetViews>
  <sheetFormatPr defaultColWidth="0.85546875" defaultRowHeight="15"/>
  <cols>
    <col min="1" max="16384" width="0.85546875" style="2"/>
  </cols>
  <sheetData>
    <row r="1" spans="1:106" ht="3" customHeight="1"/>
    <row r="2" spans="1:106" s="56" customFormat="1" ht="28.5" customHeight="1">
      <c r="A2" s="134" t="s">
        <v>267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</row>
    <row r="3" spans="1:106" s="56" customFormat="1" ht="28.5" customHeight="1">
      <c r="A3" s="57"/>
      <c r="B3" s="57"/>
      <c r="C3" s="57"/>
      <c r="D3" s="57"/>
      <c r="E3" s="57"/>
      <c r="F3" s="57"/>
      <c r="G3" s="57"/>
      <c r="H3" s="134" t="s">
        <v>174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165" t="s">
        <v>79</v>
      </c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7"/>
    </row>
    <row r="4" spans="1:106" ht="10.5" customHeight="1"/>
    <row r="5" spans="1:106" s="3" customFormat="1" ht="30" customHeight="1">
      <c r="A5" s="205" t="s">
        <v>0</v>
      </c>
      <c r="B5" s="206"/>
      <c r="C5" s="206"/>
      <c r="D5" s="206"/>
      <c r="E5" s="206"/>
      <c r="F5" s="206"/>
      <c r="G5" s="207"/>
      <c r="H5" s="205" t="s">
        <v>18</v>
      </c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7"/>
      <c r="BD5" s="205" t="s">
        <v>64</v>
      </c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7"/>
      <c r="BT5" s="205" t="s">
        <v>70</v>
      </c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7"/>
      <c r="CJ5" s="205" t="s">
        <v>71</v>
      </c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7"/>
    </row>
    <row r="6" spans="1:106" s="4" customFormat="1" ht="12.75">
      <c r="A6" s="83"/>
      <c r="B6" s="83"/>
      <c r="C6" s="83"/>
      <c r="D6" s="83"/>
      <c r="E6" s="83"/>
      <c r="F6" s="83"/>
      <c r="G6" s="83"/>
      <c r="H6" s="83">
        <v>1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>
        <v>2</v>
      </c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>
        <v>3</v>
      </c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>
        <v>4</v>
      </c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</row>
    <row r="7" spans="1:106" s="4" customFormat="1" ht="12.75">
      <c r="A7" s="82" t="s">
        <v>26</v>
      </c>
      <c r="B7" s="82"/>
      <c r="C7" s="82"/>
      <c r="D7" s="82"/>
      <c r="E7" s="82"/>
      <c r="F7" s="82"/>
      <c r="G7" s="82"/>
      <c r="H7" s="171" t="s">
        <v>280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27">
        <v>1</v>
      </c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2">
        <v>450000</v>
      </c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85">
        <f>BD7*BT7</f>
        <v>450000</v>
      </c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</row>
    <row r="8" spans="1:106" s="4" customFormat="1" ht="12.75">
      <c r="A8" s="82" t="s">
        <v>30</v>
      </c>
      <c r="B8" s="82"/>
      <c r="C8" s="82"/>
      <c r="D8" s="82"/>
      <c r="E8" s="82"/>
      <c r="F8" s="82"/>
      <c r="G8" s="82"/>
      <c r="H8" s="171" t="s">
        <v>284</v>
      </c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27">
        <v>1</v>
      </c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2">
        <v>325050</v>
      </c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85">
        <f t="shared" ref="CJ8:CJ14" si="0">BD8*BT8</f>
        <v>325050</v>
      </c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</row>
    <row r="9" spans="1:106" s="4" customFormat="1" ht="12.75">
      <c r="A9" s="82" t="s">
        <v>36</v>
      </c>
      <c r="B9" s="82"/>
      <c r="C9" s="82"/>
      <c r="D9" s="82"/>
      <c r="E9" s="82"/>
      <c r="F9" s="82"/>
      <c r="G9" s="82"/>
      <c r="H9" s="171" t="s">
        <v>281</v>
      </c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27">
        <v>7</v>
      </c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2">
        <v>30000</v>
      </c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85">
        <f t="shared" si="0"/>
        <v>210000</v>
      </c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</row>
    <row r="10" spans="1:106" s="4" customFormat="1" ht="12.75">
      <c r="A10" s="82" t="s">
        <v>84</v>
      </c>
      <c r="B10" s="82"/>
      <c r="C10" s="82"/>
      <c r="D10" s="82"/>
      <c r="E10" s="82"/>
      <c r="F10" s="82"/>
      <c r="G10" s="82"/>
      <c r="H10" s="171" t="s">
        <v>283</v>
      </c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27">
        <v>15</v>
      </c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2">
        <v>8330</v>
      </c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85">
        <f t="shared" si="0"/>
        <v>124950</v>
      </c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</row>
    <row r="11" spans="1:106" s="4" customFormat="1" ht="12.75">
      <c r="A11" s="82" t="s">
        <v>182</v>
      </c>
      <c r="B11" s="82"/>
      <c r="C11" s="82"/>
      <c r="D11" s="82"/>
      <c r="E11" s="82"/>
      <c r="F11" s="82"/>
      <c r="G11" s="82"/>
      <c r="H11" s="171" t="s">
        <v>285</v>
      </c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27">
        <v>12</v>
      </c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2">
        <v>12500</v>
      </c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85">
        <f t="shared" si="0"/>
        <v>150000</v>
      </c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</row>
    <row r="12" spans="1:106" s="4" customFormat="1" ht="12.75">
      <c r="A12" s="82" t="s">
        <v>183</v>
      </c>
      <c r="B12" s="82"/>
      <c r="C12" s="82"/>
      <c r="D12" s="82"/>
      <c r="E12" s="82"/>
      <c r="F12" s="82"/>
      <c r="G12" s="82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85">
        <f t="shared" si="0"/>
        <v>0</v>
      </c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</row>
    <row r="13" spans="1:106" s="5" customFormat="1" ht="15" customHeight="1">
      <c r="A13" s="82" t="s">
        <v>184</v>
      </c>
      <c r="B13" s="82"/>
      <c r="C13" s="82"/>
      <c r="D13" s="82"/>
      <c r="E13" s="82"/>
      <c r="F13" s="82"/>
      <c r="G13" s="82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85">
        <f t="shared" si="0"/>
        <v>0</v>
      </c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</row>
    <row r="14" spans="1:106" s="5" customFormat="1" ht="15" customHeight="1">
      <c r="A14" s="82" t="s">
        <v>185</v>
      </c>
      <c r="B14" s="82"/>
      <c r="C14" s="82"/>
      <c r="D14" s="82"/>
      <c r="E14" s="82"/>
      <c r="F14" s="82"/>
      <c r="G14" s="82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85">
        <f t="shared" si="0"/>
        <v>0</v>
      </c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</row>
    <row r="15" spans="1:106" s="29" customFormat="1" ht="15" customHeight="1">
      <c r="A15" s="116"/>
      <c r="B15" s="116"/>
      <c r="C15" s="116"/>
      <c r="D15" s="116"/>
      <c r="E15" s="116"/>
      <c r="F15" s="116"/>
      <c r="G15" s="116"/>
      <c r="H15" s="113" t="s">
        <v>10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4"/>
      <c r="BD15" s="214">
        <f>SUM(BD7:BS14)</f>
        <v>36</v>
      </c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123" t="s">
        <v>11</v>
      </c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15">
        <f>SUM(CJ7:DA14)</f>
        <v>1260000</v>
      </c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</row>
  </sheetData>
  <mergeCells count="58">
    <mergeCell ref="A14:G14"/>
    <mergeCell ref="H14:BC14"/>
    <mergeCell ref="BD14:BS14"/>
    <mergeCell ref="BT14:CI14"/>
    <mergeCell ref="CJ14:DA14"/>
    <mergeCell ref="A15:G15"/>
    <mergeCell ref="H15:BC15"/>
    <mergeCell ref="BD15:BS15"/>
    <mergeCell ref="BT15:CI15"/>
    <mergeCell ref="CJ15:DA15"/>
    <mergeCell ref="A12:G12"/>
    <mergeCell ref="H12:BC12"/>
    <mergeCell ref="BD12:BS12"/>
    <mergeCell ref="BT12:CI12"/>
    <mergeCell ref="CJ12:DA12"/>
    <mergeCell ref="A13:G13"/>
    <mergeCell ref="H13:BC13"/>
    <mergeCell ref="BD13:BS13"/>
    <mergeCell ref="BT13:CI13"/>
    <mergeCell ref="CJ13:DA13"/>
    <mergeCell ref="A10:G10"/>
    <mergeCell ref="H10:BC10"/>
    <mergeCell ref="BD10:BS10"/>
    <mergeCell ref="BT10:CI10"/>
    <mergeCell ref="CJ10:DA10"/>
    <mergeCell ref="A11:G11"/>
    <mergeCell ref="H11:BC11"/>
    <mergeCell ref="BD11:BS11"/>
    <mergeCell ref="BT11:CI11"/>
    <mergeCell ref="CJ11:DA11"/>
    <mergeCell ref="A8:G8"/>
    <mergeCell ref="H8:BC8"/>
    <mergeCell ref="BD8:BS8"/>
    <mergeCell ref="BT8:CI8"/>
    <mergeCell ref="CJ8:DA8"/>
    <mergeCell ref="A9:G9"/>
    <mergeCell ref="H9:BC9"/>
    <mergeCell ref="BD9:BS9"/>
    <mergeCell ref="BT9:CI9"/>
    <mergeCell ref="CJ9:DA9"/>
    <mergeCell ref="A6:G6"/>
    <mergeCell ref="H6:BC6"/>
    <mergeCell ref="BD6:BS6"/>
    <mergeCell ref="BT6:CI6"/>
    <mergeCell ref="CJ6:DA6"/>
    <mergeCell ref="A7:G7"/>
    <mergeCell ref="H7:BC7"/>
    <mergeCell ref="BD7:BS7"/>
    <mergeCell ref="BT7:CI7"/>
    <mergeCell ref="CJ7:DA7"/>
    <mergeCell ref="A2:DA2"/>
    <mergeCell ref="H3:AA3"/>
    <mergeCell ref="AO3:DB3"/>
    <mergeCell ref="A5:G5"/>
    <mergeCell ref="H5:BC5"/>
    <mergeCell ref="BD5:BS5"/>
    <mergeCell ref="BT5:CI5"/>
    <mergeCell ref="CJ5:DA5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справочник!$A$2:$A$235</xm:f>
          </x14:formula1>
          <xm:sqref>BD7:BS14</xm:sqref>
        </x14:dataValidation>
        <x14:dataValidation type="list" allowBlank="1" showInputMessage="1" showErrorMessage="1">
          <x14:formula1>
            <xm:f>справочник!$C$2:$C$8</xm:f>
          </x14:formula1>
          <xm:sqref>AO3:DB3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>
  <dimension ref="A1:DB15"/>
  <sheetViews>
    <sheetView workbookViewId="0">
      <selection activeCell="H7" sqref="H7:BC7"/>
    </sheetView>
  </sheetViews>
  <sheetFormatPr defaultColWidth="0.85546875" defaultRowHeight="15"/>
  <cols>
    <col min="1" max="16384" width="0.85546875" style="2"/>
  </cols>
  <sheetData>
    <row r="1" spans="1:106" ht="3" customHeight="1"/>
    <row r="2" spans="1:106" s="59" customFormat="1" ht="28.5" customHeight="1">
      <c r="A2" s="134" t="s">
        <v>267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</row>
    <row r="3" spans="1:106" s="59" customFormat="1" ht="28.5" customHeight="1">
      <c r="A3" s="60"/>
      <c r="B3" s="60"/>
      <c r="C3" s="60"/>
      <c r="D3" s="60"/>
      <c r="E3" s="60"/>
      <c r="F3" s="60"/>
      <c r="G3" s="60"/>
      <c r="H3" s="134" t="s">
        <v>174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165" t="s">
        <v>77</v>
      </c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7"/>
    </row>
    <row r="4" spans="1:106" ht="10.5" customHeight="1"/>
    <row r="5" spans="1:106" s="3" customFormat="1" ht="30" customHeight="1">
      <c r="A5" s="205" t="s">
        <v>0</v>
      </c>
      <c r="B5" s="206"/>
      <c r="C5" s="206"/>
      <c r="D5" s="206"/>
      <c r="E5" s="206"/>
      <c r="F5" s="206"/>
      <c r="G5" s="207"/>
      <c r="H5" s="205" t="s">
        <v>18</v>
      </c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7"/>
      <c r="BD5" s="205" t="s">
        <v>64</v>
      </c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7"/>
      <c r="BT5" s="205" t="s">
        <v>70</v>
      </c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7"/>
      <c r="CJ5" s="205" t="s">
        <v>71</v>
      </c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7"/>
    </row>
    <row r="6" spans="1:106" s="4" customFormat="1" ht="12.75">
      <c r="A6" s="83"/>
      <c r="B6" s="83"/>
      <c r="C6" s="83"/>
      <c r="D6" s="83"/>
      <c r="E6" s="83"/>
      <c r="F6" s="83"/>
      <c r="G6" s="83"/>
      <c r="H6" s="83">
        <v>1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>
        <v>2</v>
      </c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>
        <v>3</v>
      </c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>
        <v>4</v>
      </c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</row>
    <row r="7" spans="1:106" s="4" customFormat="1" ht="12.75">
      <c r="A7" s="82" t="s">
        <v>26</v>
      </c>
      <c r="B7" s="82"/>
      <c r="C7" s="82"/>
      <c r="D7" s="82"/>
      <c r="E7" s="82"/>
      <c r="F7" s="82"/>
      <c r="G7" s="82"/>
      <c r="H7" s="171" t="s">
        <v>282</v>
      </c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27">
        <v>4</v>
      </c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2">
        <v>1250</v>
      </c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85">
        <f>BD7*BT7</f>
        <v>5000</v>
      </c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</row>
    <row r="8" spans="1:106" s="4" customFormat="1" ht="12.75">
      <c r="A8" s="82" t="s">
        <v>30</v>
      </c>
      <c r="B8" s="82"/>
      <c r="C8" s="82"/>
      <c r="D8" s="82"/>
      <c r="E8" s="82"/>
      <c r="F8" s="82"/>
      <c r="G8" s="82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85">
        <f t="shared" ref="CJ8:CJ14" si="0">BD8*BT8</f>
        <v>0</v>
      </c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</row>
    <row r="9" spans="1:106" s="4" customFormat="1" ht="12.75">
      <c r="A9" s="82" t="s">
        <v>36</v>
      </c>
      <c r="B9" s="82"/>
      <c r="C9" s="82"/>
      <c r="D9" s="82"/>
      <c r="E9" s="82"/>
      <c r="F9" s="82"/>
      <c r="G9" s="82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85">
        <f t="shared" si="0"/>
        <v>0</v>
      </c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</row>
    <row r="10" spans="1:106" s="4" customFormat="1" ht="12.75">
      <c r="A10" s="82" t="s">
        <v>84</v>
      </c>
      <c r="B10" s="82"/>
      <c r="C10" s="82"/>
      <c r="D10" s="82"/>
      <c r="E10" s="82"/>
      <c r="F10" s="82"/>
      <c r="G10" s="82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85">
        <f t="shared" si="0"/>
        <v>0</v>
      </c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</row>
    <row r="11" spans="1:106" s="4" customFormat="1" ht="12.75">
      <c r="A11" s="82" t="s">
        <v>182</v>
      </c>
      <c r="B11" s="82"/>
      <c r="C11" s="82"/>
      <c r="D11" s="82"/>
      <c r="E11" s="82"/>
      <c r="F11" s="82"/>
      <c r="G11" s="82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85">
        <f t="shared" si="0"/>
        <v>0</v>
      </c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</row>
    <row r="12" spans="1:106" s="4" customFormat="1" ht="12.75">
      <c r="A12" s="82" t="s">
        <v>183</v>
      </c>
      <c r="B12" s="82"/>
      <c r="C12" s="82"/>
      <c r="D12" s="82"/>
      <c r="E12" s="82"/>
      <c r="F12" s="82"/>
      <c r="G12" s="82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85">
        <f t="shared" si="0"/>
        <v>0</v>
      </c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</row>
    <row r="13" spans="1:106" s="5" customFormat="1" ht="15" customHeight="1">
      <c r="A13" s="82" t="s">
        <v>184</v>
      </c>
      <c r="B13" s="82"/>
      <c r="C13" s="82"/>
      <c r="D13" s="82"/>
      <c r="E13" s="82"/>
      <c r="F13" s="82"/>
      <c r="G13" s="82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85">
        <f t="shared" si="0"/>
        <v>0</v>
      </c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</row>
    <row r="14" spans="1:106" s="5" customFormat="1" ht="15" customHeight="1">
      <c r="A14" s="82" t="s">
        <v>185</v>
      </c>
      <c r="B14" s="82"/>
      <c r="C14" s="82"/>
      <c r="D14" s="82"/>
      <c r="E14" s="82"/>
      <c r="F14" s="82"/>
      <c r="G14" s="82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85">
        <f t="shared" si="0"/>
        <v>0</v>
      </c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</row>
    <row r="15" spans="1:106" s="29" customFormat="1" ht="15" customHeight="1">
      <c r="A15" s="116"/>
      <c r="B15" s="116"/>
      <c r="C15" s="116"/>
      <c r="D15" s="116"/>
      <c r="E15" s="116"/>
      <c r="F15" s="116"/>
      <c r="G15" s="116"/>
      <c r="H15" s="113" t="s">
        <v>10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4"/>
      <c r="BD15" s="214">
        <f>SUM(BD7:BS14)</f>
        <v>4</v>
      </c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123" t="s">
        <v>11</v>
      </c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15">
        <f>SUM(CJ7:DA14)</f>
        <v>5000</v>
      </c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</row>
  </sheetData>
  <mergeCells count="58">
    <mergeCell ref="A14:G14"/>
    <mergeCell ref="H14:BC14"/>
    <mergeCell ref="BD14:BS14"/>
    <mergeCell ref="BT14:CI14"/>
    <mergeCell ref="CJ14:DA14"/>
    <mergeCell ref="A15:G15"/>
    <mergeCell ref="H15:BC15"/>
    <mergeCell ref="BD15:BS15"/>
    <mergeCell ref="BT15:CI15"/>
    <mergeCell ref="CJ15:DA15"/>
    <mergeCell ref="A12:G12"/>
    <mergeCell ref="H12:BC12"/>
    <mergeCell ref="BD12:BS12"/>
    <mergeCell ref="BT12:CI12"/>
    <mergeCell ref="CJ12:DA12"/>
    <mergeCell ref="A13:G13"/>
    <mergeCell ref="H13:BC13"/>
    <mergeCell ref="BD13:BS13"/>
    <mergeCell ref="BT13:CI13"/>
    <mergeCell ref="CJ13:DA13"/>
    <mergeCell ref="A10:G10"/>
    <mergeCell ref="H10:BC10"/>
    <mergeCell ref="BD10:BS10"/>
    <mergeCell ref="BT10:CI10"/>
    <mergeCell ref="CJ10:DA10"/>
    <mergeCell ref="A11:G11"/>
    <mergeCell ref="H11:BC11"/>
    <mergeCell ref="BD11:BS11"/>
    <mergeCell ref="BT11:CI11"/>
    <mergeCell ref="CJ11:DA11"/>
    <mergeCell ref="A8:G8"/>
    <mergeCell ref="H8:BC8"/>
    <mergeCell ref="BD8:BS8"/>
    <mergeCell ref="BT8:CI8"/>
    <mergeCell ref="CJ8:DA8"/>
    <mergeCell ref="A9:G9"/>
    <mergeCell ref="H9:BC9"/>
    <mergeCell ref="BD9:BS9"/>
    <mergeCell ref="BT9:CI9"/>
    <mergeCell ref="CJ9:DA9"/>
    <mergeCell ref="A6:G6"/>
    <mergeCell ref="H6:BC6"/>
    <mergeCell ref="BD6:BS6"/>
    <mergeCell ref="BT6:CI6"/>
    <mergeCell ref="CJ6:DA6"/>
    <mergeCell ref="A7:G7"/>
    <mergeCell ref="H7:BC7"/>
    <mergeCell ref="BD7:BS7"/>
    <mergeCell ref="BT7:CI7"/>
    <mergeCell ref="CJ7:DA7"/>
    <mergeCell ref="A2:DA2"/>
    <mergeCell ref="H3:AA3"/>
    <mergeCell ref="AO3:DB3"/>
    <mergeCell ref="A5:G5"/>
    <mergeCell ref="H5:BC5"/>
    <mergeCell ref="BD5:BS5"/>
    <mergeCell ref="BT5:CI5"/>
    <mergeCell ref="CJ5:DA5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справочник!$C$2:$C$8</xm:f>
          </x14:formula1>
          <xm:sqref>AO3:DB3</xm:sqref>
        </x14:dataValidation>
        <x14:dataValidation type="list" allowBlank="1" showInputMessage="1" showErrorMessage="1">
          <x14:formula1>
            <xm:f>справочник!$A$2:$A$235</xm:f>
          </x14:formula1>
          <xm:sqref>BD7:BS14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DA12"/>
  <sheetViews>
    <sheetView topLeftCell="A7" zoomScale="178" zoomScaleNormal="178" zoomScaleSheetLayoutView="145" workbookViewId="0">
      <selection activeCell="G10" sqref="G10:AD10"/>
    </sheetView>
  </sheetViews>
  <sheetFormatPr defaultColWidth="0.85546875" defaultRowHeight="12" customHeight="1"/>
  <cols>
    <col min="1" max="16384" width="0.85546875" style="2"/>
  </cols>
  <sheetData>
    <row r="1" spans="1:105" ht="3" customHeight="1"/>
    <row r="2" spans="1:105" s="6" customFormat="1" ht="14.25">
      <c r="A2" s="89" t="s">
        <v>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</row>
    <row r="3" spans="1:105" s="6" customFormat="1" ht="14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s="6" customFormat="1" ht="30.75" customHeight="1">
      <c r="A4" s="14"/>
      <c r="B4" s="14"/>
      <c r="C4" s="14"/>
      <c r="D4" s="14"/>
      <c r="E4" s="89" t="s">
        <v>174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14"/>
      <c r="T4" s="14"/>
      <c r="U4" s="14"/>
      <c r="V4" s="14"/>
      <c r="W4" s="14"/>
      <c r="X4" s="48"/>
      <c r="Y4" s="128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30"/>
      <c r="CZ4" s="14"/>
      <c r="DA4" s="14"/>
    </row>
    <row r="5" spans="1:105" s="6" customFormat="1" ht="6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s="6" customFormat="1" ht="40.5" customHeight="1">
      <c r="A6" s="14"/>
      <c r="B6" s="14"/>
      <c r="C6" s="14"/>
      <c r="D6" s="14"/>
      <c r="E6" s="14"/>
      <c r="F6" s="89" t="s">
        <v>101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14"/>
      <c r="T6" s="14"/>
      <c r="U6" s="14"/>
      <c r="V6" s="14"/>
      <c r="W6" s="14"/>
      <c r="X6" s="14"/>
      <c r="Y6" s="131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3"/>
      <c r="CZ6" s="14"/>
      <c r="DA6" s="14"/>
    </row>
    <row r="7" spans="1:105" ht="10.5" customHeight="1"/>
    <row r="8" spans="1:105" s="3" customFormat="1" ht="45" customHeight="1">
      <c r="A8" s="93" t="s">
        <v>0</v>
      </c>
      <c r="B8" s="94"/>
      <c r="C8" s="94"/>
      <c r="D8" s="94"/>
      <c r="E8" s="94"/>
      <c r="F8" s="95"/>
      <c r="G8" s="93" t="s">
        <v>22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5"/>
      <c r="AE8" s="93" t="s">
        <v>19</v>
      </c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5"/>
      <c r="BD8" s="93" t="s">
        <v>72</v>
      </c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5"/>
      <c r="BT8" s="93" t="s">
        <v>20</v>
      </c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5"/>
      <c r="CJ8" s="93" t="s">
        <v>21</v>
      </c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5"/>
    </row>
    <row r="9" spans="1:105" s="4" customFormat="1" ht="12.75">
      <c r="A9" s="83">
        <v>1</v>
      </c>
      <c r="B9" s="83"/>
      <c r="C9" s="83"/>
      <c r="D9" s="83"/>
      <c r="E9" s="83"/>
      <c r="F9" s="83"/>
      <c r="G9" s="83">
        <v>2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>
        <v>3</v>
      </c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>
        <v>4</v>
      </c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>
        <v>5</v>
      </c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>
        <v>6</v>
      </c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</row>
    <row r="10" spans="1:105" s="5" customFormat="1" ht="15" customHeight="1">
      <c r="A10" s="117">
        <v>2</v>
      </c>
      <c r="B10" s="117"/>
      <c r="C10" s="117"/>
      <c r="D10" s="117"/>
      <c r="E10" s="117"/>
      <c r="F10" s="117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9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1"/>
      <c r="BD10" s="124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6"/>
      <c r="BT10" s="124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6"/>
      <c r="CJ10" s="85">
        <f>AE10*BD10*BT10</f>
        <v>0</v>
      </c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</row>
    <row r="11" spans="1:105" s="5" customFormat="1" ht="15" customHeight="1">
      <c r="A11" s="117">
        <v>3</v>
      </c>
      <c r="B11" s="117"/>
      <c r="C11" s="117"/>
      <c r="D11" s="117"/>
      <c r="E11" s="117"/>
      <c r="F11" s="117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4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6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85">
        <f>AE11+BD11*BT11</f>
        <v>0</v>
      </c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</row>
    <row r="12" spans="1:105" s="5" customFormat="1" ht="15" customHeight="1">
      <c r="A12" s="116"/>
      <c r="B12" s="116"/>
      <c r="C12" s="116"/>
      <c r="D12" s="116"/>
      <c r="E12" s="116"/>
      <c r="F12" s="116"/>
      <c r="G12" s="113" t="s">
        <v>10</v>
      </c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4"/>
      <c r="AE12" s="123" t="s">
        <v>11</v>
      </c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 t="s">
        <v>11</v>
      </c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 t="s">
        <v>11</v>
      </c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15">
        <f>SUM(CJ10:DA11)</f>
        <v>0</v>
      </c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</row>
  </sheetData>
  <mergeCells count="35">
    <mergeCell ref="Y4:CY4"/>
    <mergeCell ref="F6:R6"/>
    <mergeCell ref="Y6:CY6"/>
    <mergeCell ref="E4:R4"/>
    <mergeCell ref="A2:DA2"/>
    <mergeCell ref="BD12:BS12"/>
    <mergeCell ref="BT12:CI12"/>
    <mergeCell ref="BT10:CI10"/>
    <mergeCell ref="CJ10:DA10"/>
    <mergeCell ref="CJ12:DA12"/>
    <mergeCell ref="BD8:BS8"/>
    <mergeCell ref="BT8:CI8"/>
    <mergeCell ref="CJ8:DA8"/>
    <mergeCell ref="A11:F11"/>
    <mergeCell ref="BD10:BS10"/>
    <mergeCell ref="BD11:BS11"/>
    <mergeCell ref="BT9:CI9"/>
    <mergeCell ref="CJ9:DA9"/>
    <mergeCell ref="BD9:BS9"/>
    <mergeCell ref="BT11:CI11"/>
    <mergeCell ref="CJ11:DA11"/>
    <mergeCell ref="A8:F8"/>
    <mergeCell ref="G8:AD8"/>
    <mergeCell ref="AE8:BC8"/>
    <mergeCell ref="A9:F9"/>
    <mergeCell ref="G9:AD9"/>
    <mergeCell ref="AE9:BC9"/>
    <mergeCell ref="G12:AD12"/>
    <mergeCell ref="A12:F12"/>
    <mergeCell ref="A10:F10"/>
    <mergeCell ref="G10:AD10"/>
    <mergeCell ref="AE10:BC10"/>
    <mergeCell ref="AE11:BC11"/>
    <mergeCell ref="G11:AD11"/>
    <mergeCell ref="AE12:BC12"/>
  </mergeCells>
  <pageMargins left="0.78740157480314965" right="0.51181102362204722" top="0.59055118110236227" bottom="0.39370078740157483" header="0.19685039370078741" footer="0.19685039370078741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справочник!$G$2:$G$80</xm:f>
          </x14:formula1>
          <xm:sqref>G10:AD11</xm:sqref>
        </x14:dataValidation>
        <x14:dataValidation type="list" allowBlank="1" showInputMessage="1" showErrorMessage="1">
          <x14:formula1>
            <xm:f>справочник!$A$2:$A$80</xm:f>
          </x14:formula1>
          <xm:sqref>BD10:BS11</xm:sqref>
        </x14:dataValidation>
        <x14:dataValidation type="list" allowBlank="1" showInputMessage="1" showErrorMessage="1">
          <x14:formula1>
            <xm:f>справочник!$C$2:$C$9</xm:f>
          </x14:formula1>
          <xm:sqref>Y4</xm:sqref>
        </x14:dataValidation>
        <x14:dataValidation type="list" allowBlank="1" showInputMessage="1" showErrorMessage="1">
          <x14:formula1>
            <xm:f>справочник!$A$2:$A$236</xm:f>
          </x14:formula1>
          <xm:sqref>BT10:CI11</xm:sqref>
        </x14:dataValidation>
        <x14:dataValidation type="list" allowBlank="1" showInputMessage="1" showErrorMessage="1">
          <x14:formula1>
            <xm:f>справочник!$M$2:$M$121</xm:f>
          </x14:formula1>
          <xm:sqref>Y6:CY6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27"/>
  <sheetViews>
    <sheetView topLeftCell="A10" zoomScale="145" zoomScaleNormal="145" workbookViewId="0">
      <selection activeCell="DS8" sqref="DS8"/>
    </sheetView>
  </sheetViews>
  <sheetFormatPr defaultColWidth="0.85546875" defaultRowHeight="15"/>
  <cols>
    <col min="1" max="74" width="0.85546875" style="2"/>
    <col min="75" max="75" width="9.28515625" style="2" customWidth="1"/>
    <col min="76" max="106" width="0.85546875" style="2"/>
    <col min="107" max="107" width="0.85546875" style="2" customWidth="1"/>
    <col min="108" max="16384" width="0.85546875" style="2"/>
  </cols>
  <sheetData>
    <row r="1" spans="1:106" ht="3" customHeight="1"/>
    <row r="2" spans="1:106" ht="12" customHeight="1"/>
    <row r="3" spans="1:106" s="6" customFormat="1" ht="41.25" customHeight="1">
      <c r="A3" s="134" t="s">
        <v>23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</row>
    <row r="4" spans="1:106" s="6" customFormat="1" ht="17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</row>
    <row r="5" spans="1:106" s="6" customFormat="1" ht="15.75" customHeight="1">
      <c r="A5" s="15"/>
      <c r="B5" s="15"/>
      <c r="C5" s="15"/>
      <c r="D5" s="15"/>
      <c r="E5" s="15"/>
      <c r="F5" s="15"/>
      <c r="G5" s="15"/>
      <c r="H5" s="15"/>
      <c r="I5" s="134" t="s">
        <v>174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5"/>
      <c r="Y5" s="15"/>
      <c r="Z5" s="165" t="s">
        <v>79</v>
      </c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7"/>
      <c r="DB5" s="15"/>
    </row>
    <row r="6" spans="1:106" s="28" customFormat="1" ht="6.7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s="6" customFormat="1" ht="34.5" customHeight="1">
      <c r="A7" s="15"/>
      <c r="B7" s="15"/>
      <c r="C7" s="15"/>
      <c r="D7" s="15"/>
      <c r="E7" s="15"/>
      <c r="F7" s="134" t="s">
        <v>101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5"/>
      <c r="Y7" s="15"/>
      <c r="Z7" s="165" t="s">
        <v>105</v>
      </c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7"/>
      <c r="DB7" s="15"/>
    </row>
    <row r="8" spans="1:106" ht="10.5" customHeight="1"/>
    <row r="9" spans="1:106" ht="69.75" customHeight="1">
      <c r="A9" s="93" t="s">
        <v>0</v>
      </c>
      <c r="B9" s="94"/>
      <c r="C9" s="94"/>
      <c r="D9" s="94"/>
      <c r="E9" s="94"/>
      <c r="F9" s="95"/>
      <c r="G9" s="93" t="s">
        <v>67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5"/>
      <c r="BW9" s="49" t="s">
        <v>83</v>
      </c>
      <c r="BX9" s="93" t="s">
        <v>25</v>
      </c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5"/>
      <c r="CN9" s="93" t="s">
        <v>24</v>
      </c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5"/>
    </row>
    <row r="10" spans="1:106" s="1" customFormat="1" ht="12.75">
      <c r="A10" s="83">
        <v>1</v>
      </c>
      <c r="B10" s="83"/>
      <c r="C10" s="83"/>
      <c r="D10" s="83"/>
      <c r="E10" s="83"/>
      <c r="F10" s="83"/>
      <c r="G10" s="83">
        <v>2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50"/>
      <c r="BX10" s="83">
        <v>3</v>
      </c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>
        <v>4</v>
      </c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</row>
    <row r="11" spans="1:106" s="34" customFormat="1" ht="27.75" customHeight="1">
      <c r="A11" s="116" t="s">
        <v>26</v>
      </c>
      <c r="B11" s="116"/>
      <c r="C11" s="116"/>
      <c r="D11" s="116"/>
      <c r="E11" s="116"/>
      <c r="F11" s="116"/>
      <c r="G11" s="37"/>
      <c r="H11" s="157" t="s">
        <v>37</v>
      </c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8"/>
      <c r="BW11" s="38" t="s">
        <v>11</v>
      </c>
      <c r="BX11" s="123" t="s">
        <v>11</v>
      </c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15">
        <f>SUM(CN12:DB15)</f>
        <v>1117600</v>
      </c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</row>
    <row r="12" spans="1:106" s="1" customFormat="1" ht="12.75">
      <c r="A12" s="135" t="s">
        <v>27</v>
      </c>
      <c r="B12" s="136"/>
      <c r="C12" s="136"/>
      <c r="D12" s="136"/>
      <c r="E12" s="136"/>
      <c r="F12" s="137"/>
      <c r="G12" s="11"/>
      <c r="H12" s="141" t="s">
        <v>2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2"/>
      <c r="BW12" s="19"/>
      <c r="BX12" s="143">
        <v>5080000</v>
      </c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5"/>
      <c r="CN12" s="149">
        <f>BW13*BX12</f>
        <v>1117600</v>
      </c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1"/>
    </row>
    <row r="13" spans="1:106" s="1" customFormat="1" ht="12.75">
      <c r="A13" s="138"/>
      <c r="B13" s="139"/>
      <c r="C13" s="139"/>
      <c r="D13" s="139"/>
      <c r="E13" s="139"/>
      <c r="F13" s="140"/>
      <c r="G13" s="10"/>
      <c r="H13" s="155" t="s">
        <v>38</v>
      </c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6"/>
      <c r="BW13" s="20">
        <v>0.22</v>
      </c>
      <c r="BX13" s="146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8"/>
      <c r="CN13" s="152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4"/>
    </row>
    <row r="14" spans="1:106" s="1" customFormat="1" ht="13.5" customHeight="1">
      <c r="A14" s="82" t="s">
        <v>28</v>
      </c>
      <c r="B14" s="82"/>
      <c r="C14" s="82"/>
      <c r="D14" s="82"/>
      <c r="E14" s="82"/>
      <c r="F14" s="82"/>
      <c r="G14" s="9"/>
      <c r="H14" s="160" t="s">
        <v>39</v>
      </c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1"/>
      <c r="BW14" s="18">
        <v>0.1</v>
      </c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109">
        <f>BW14*BX14</f>
        <v>0</v>
      </c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1"/>
    </row>
    <row r="15" spans="1:106" s="1" customFormat="1" ht="26.25" customHeight="1">
      <c r="A15" s="82" t="s">
        <v>29</v>
      </c>
      <c r="B15" s="82"/>
      <c r="C15" s="82"/>
      <c r="D15" s="82"/>
      <c r="E15" s="82"/>
      <c r="F15" s="82"/>
      <c r="G15" s="9"/>
      <c r="H15" s="160" t="s">
        <v>40</v>
      </c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1"/>
      <c r="BW15" s="51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109">
        <f>BW15*BX15</f>
        <v>0</v>
      </c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1"/>
    </row>
    <row r="16" spans="1:106" s="39" customFormat="1" ht="26.25" customHeight="1">
      <c r="A16" s="116" t="s">
        <v>30</v>
      </c>
      <c r="B16" s="116"/>
      <c r="C16" s="116"/>
      <c r="D16" s="116"/>
      <c r="E16" s="116"/>
      <c r="F16" s="116"/>
      <c r="G16" s="37"/>
      <c r="H16" s="157" t="s">
        <v>41</v>
      </c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8"/>
      <c r="BW16" s="38" t="s">
        <v>11</v>
      </c>
      <c r="BX16" s="159" t="s">
        <v>11</v>
      </c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15">
        <f>SUM(CN17:DB22)</f>
        <v>157480</v>
      </c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</row>
    <row r="17" spans="1:106" s="1" customFormat="1" ht="12.75">
      <c r="A17" s="135" t="s">
        <v>31</v>
      </c>
      <c r="B17" s="136"/>
      <c r="C17" s="136"/>
      <c r="D17" s="136"/>
      <c r="E17" s="136"/>
      <c r="F17" s="137"/>
      <c r="G17" s="11"/>
      <c r="H17" s="141" t="s">
        <v>2</v>
      </c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2"/>
      <c r="BW17" s="19"/>
      <c r="BX17" s="143">
        <v>5080000</v>
      </c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5"/>
      <c r="CN17" s="149">
        <f>BW18*BX17</f>
        <v>147320</v>
      </c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1"/>
    </row>
    <row r="18" spans="1:106" s="1" customFormat="1" ht="25.5" customHeight="1">
      <c r="A18" s="138"/>
      <c r="B18" s="139"/>
      <c r="C18" s="139"/>
      <c r="D18" s="139"/>
      <c r="E18" s="139"/>
      <c r="F18" s="140"/>
      <c r="G18" s="10"/>
      <c r="H18" s="155" t="s">
        <v>42</v>
      </c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6"/>
      <c r="BW18" s="20">
        <v>2.9000000000000001E-2</v>
      </c>
      <c r="BX18" s="146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8"/>
      <c r="CN18" s="152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4"/>
    </row>
    <row r="19" spans="1:106" s="1" customFormat="1" ht="26.25" customHeight="1">
      <c r="A19" s="82" t="s">
        <v>32</v>
      </c>
      <c r="B19" s="82"/>
      <c r="C19" s="82"/>
      <c r="D19" s="82"/>
      <c r="E19" s="82"/>
      <c r="F19" s="82"/>
      <c r="G19" s="9"/>
      <c r="H19" s="160" t="s">
        <v>43</v>
      </c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1"/>
      <c r="BW19" s="18">
        <v>0</v>
      </c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115">
        <f>BW19*BX19</f>
        <v>0</v>
      </c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</row>
    <row r="20" spans="1:106" s="1" customFormat="1" ht="27" customHeight="1">
      <c r="A20" s="82" t="s">
        <v>33</v>
      </c>
      <c r="B20" s="82"/>
      <c r="C20" s="82"/>
      <c r="D20" s="82"/>
      <c r="E20" s="82"/>
      <c r="F20" s="82"/>
      <c r="G20" s="9"/>
      <c r="H20" s="160" t="s">
        <v>44</v>
      </c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1"/>
      <c r="BW20" s="18">
        <v>2E-3</v>
      </c>
      <c r="BX20" s="84">
        <v>5080000</v>
      </c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115">
        <f>BW20*BX20</f>
        <v>10160</v>
      </c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</row>
    <row r="21" spans="1:106" s="1" customFormat="1" ht="27" customHeight="1">
      <c r="A21" s="82" t="s">
        <v>34</v>
      </c>
      <c r="B21" s="82"/>
      <c r="C21" s="82"/>
      <c r="D21" s="82"/>
      <c r="E21" s="82"/>
      <c r="F21" s="82"/>
      <c r="G21" s="9"/>
      <c r="H21" s="160" t="s">
        <v>45</v>
      </c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1"/>
      <c r="BW21" s="23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115">
        <f>BW21*BX21</f>
        <v>0</v>
      </c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</row>
    <row r="22" spans="1:106" s="1" customFormat="1" ht="27" customHeight="1">
      <c r="A22" s="82" t="s">
        <v>35</v>
      </c>
      <c r="B22" s="82"/>
      <c r="C22" s="82"/>
      <c r="D22" s="82"/>
      <c r="E22" s="82"/>
      <c r="F22" s="82"/>
      <c r="G22" s="9"/>
      <c r="H22" s="160" t="s">
        <v>45</v>
      </c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1"/>
      <c r="BW22" s="23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115">
        <f>BW22*BX22</f>
        <v>0</v>
      </c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</row>
    <row r="23" spans="1:106" s="39" customFormat="1" ht="26.25" customHeight="1">
      <c r="A23" s="116" t="s">
        <v>36</v>
      </c>
      <c r="B23" s="116"/>
      <c r="C23" s="116"/>
      <c r="D23" s="116"/>
      <c r="E23" s="116"/>
      <c r="F23" s="116"/>
      <c r="G23" s="37"/>
      <c r="H23" s="157" t="s">
        <v>46</v>
      </c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8"/>
      <c r="BW23" s="38">
        <v>5.0999999999999997E-2</v>
      </c>
      <c r="BX23" s="164">
        <v>5080000</v>
      </c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15">
        <f>BW23*BX23</f>
        <v>259079.99999999997</v>
      </c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</row>
    <row r="24" spans="1:106" s="1" customFormat="1" ht="13.5" customHeight="1">
      <c r="A24" s="116"/>
      <c r="B24" s="116"/>
      <c r="C24" s="116"/>
      <c r="D24" s="116"/>
      <c r="E24" s="116"/>
      <c r="F24" s="116"/>
      <c r="G24" s="112" t="s">
        <v>10</v>
      </c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4"/>
      <c r="BW24" s="24" t="s">
        <v>11</v>
      </c>
      <c r="BX24" s="123" t="s">
        <v>11</v>
      </c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15">
        <f>CN23+CN16+CN11</f>
        <v>1534160</v>
      </c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</row>
    <row r="25" spans="1:106" ht="3" customHeight="1"/>
    <row r="26" spans="1:106" s="8" customFormat="1" ht="48" customHeight="1">
      <c r="A26" s="162" t="s">
        <v>74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</row>
    <row r="27" spans="1:106" ht="12" customHeight="1"/>
  </sheetData>
  <mergeCells count="64">
    <mergeCell ref="CN15:DB15"/>
    <mergeCell ref="CN14:DB14"/>
    <mergeCell ref="F7:W7"/>
    <mergeCell ref="Z7:DA7"/>
    <mergeCell ref="I5:W5"/>
    <mergeCell ref="Z5:DA5"/>
    <mergeCell ref="A14:F14"/>
    <mergeCell ref="H14:BV14"/>
    <mergeCell ref="BX14:CM14"/>
    <mergeCell ref="A15:F15"/>
    <mergeCell ref="H15:BV15"/>
    <mergeCell ref="BX15:CM15"/>
    <mergeCell ref="A11:F11"/>
    <mergeCell ref="H11:BV11"/>
    <mergeCell ref="BX11:CM11"/>
    <mergeCell ref="CN11:DB11"/>
    <mergeCell ref="A26:DB26"/>
    <mergeCell ref="A23:F23"/>
    <mergeCell ref="H23:BV23"/>
    <mergeCell ref="BX23:CM23"/>
    <mergeCell ref="CN23:DB23"/>
    <mergeCell ref="A24:F24"/>
    <mergeCell ref="G24:BV24"/>
    <mergeCell ref="BX24:CM24"/>
    <mergeCell ref="CN24:DB24"/>
    <mergeCell ref="A21:F21"/>
    <mergeCell ref="H21:BV21"/>
    <mergeCell ref="BX21:CM21"/>
    <mergeCell ref="CN21:DB21"/>
    <mergeCell ref="A22:F22"/>
    <mergeCell ref="H22:BV22"/>
    <mergeCell ref="BX22:CM22"/>
    <mergeCell ref="CN22:DB22"/>
    <mergeCell ref="A19:F19"/>
    <mergeCell ref="H19:BV19"/>
    <mergeCell ref="BX19:CM19"/>
    <mergeCell ref="CN19:DB19"/>
    <mergeCell ref="A20:F20"/>
    <mergeCell ref="H20:BV20"/>
    <mergeCell ref="BX20:CM20"/>
    <mergeCell ref="CN20:DB20"/>
    <mergeCell ref="A16:F16"/>
    <mergeCell ref="H16:BV16"/>
    <mergeCell ref="BX16:CM16"/>
    <mergeCell ref="CN16:DB16"/>
    <mergeCell ref="A17:F18"/>
    <mergeCell ref="H17:BV17"/>
    <mergeCell ref="BX17:CM18"/>
    <mergeCell ref="CN17:DB18"/>
    <mergeCell ref="H18:BV18"/>
    <mergeCell ref="A12:F13"/>
    <mergeCell ref="H12:BV12"/>
    <mergeCell ref="BX12:CM13"/>
    <mergeCell ref="CN12:DB13"/>
    <mergeCell ref="H13:BV13"/>
    <mergeCell ref="A10:F10"/>
    <mergeCell ref="G10:BV10"/>
    <mergeCell ref="BX10:CM10"/>
    <mergeCell ref="CN10:DB10"/>
    <mergeCell ref="A3:DB3"/>
    <mergeCell ref="A9:F9"/>
    <mergeCell ref="G9:BV9"/>
    <mergeCell ref="BX9:CM9"/>
    <mergeCell ref="CN9:DB9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справочник!$K$2:$K$100</xm:f>
          </x14:formula1>
          <xm:sqref>BW21:BW22</xm:sqref>
        </x14:dataValidation>
        <x14:dataValidation type="list" allowBlank="1" showInputMessage="1" showErrorMessage="1">
          <x14:formula1>
            <xm:f>справочник!$C$2:$C$8</xm:f>
          </x14:formula1>
          <xm:sqref>Z5:DA5</xm:sqref>
        </x14:dataValidation>
        <x14:dataValidation type="list" allowBlank="1" showInputMessage="1" showErrorMessage="1">
          <x14:formula1>
            <xm:f>справочник!$M$2:$M$226</xm:f>
          </x14:formula1>
          <xm:sqref>Z7:DA7</xm:sqref>
        </x14:dataValidation>
        <x14:dataValidation type="list" allowBlank="1" showInputMessage="1" showErrorMessage="1">
          <x14:formula1>
            <xm:f>справочник!$M$2:$M$83</xm:f>
          </x14:formula1>
          <xm:sqref>Z6:DA6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4"/>
  <sheetViews>
    <sheetView zoomScale="130" zoomScaleNormal="130" workbookViewId="0">
      <selection activeCell="EW11" sqref="EW11"/>
    </sheetView>
  </sheetViews>
  <sheetFormatPr defaultColWidth="0.85546875" defaultRowHeight="15"/>
  <cols>
    <col min="1" max="16384" width="0.85546875" style="2"/>
  </cols>
  <sheetData>
    <row r="1" spans="1:105" ht="3" customHeight="1"/>
    <row r="2" spans="1:105" ht="12" customHeight="1"/>
    <row r="3" spans="1:105" s="6" customFormat="1" ht="14.25">
      <c r="A3" s="89" t="s">
        <v>236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</row>
    <row r="4" spans="1:105" ht="6" customHeight="1"/>
    <row r="5" spans="1:105" s="6" customFormat="1" ht="36.75" customHeight="1">
      <c r="A5" s="6" t="s">
        <v>14</v>
      </c>
      <c r="X5" s="90" t="s">
        <v>103</v>
      </c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2"/>
    </row>
    <row r="6" spans="1:105" s="6" customFormat="1" ht="6" customHeight="1"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6" customFormat="1" ht="46.5" customHeight="1">
      <c r="A7" s="108" t="s">
        <v>13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68" t="s">
        <v>79</v>
      </c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70"/>
    </row>
    <row r="8" spans="1:105" ht="10.5" customHeight="1"/>
    <row r="9" spans="1:105" s="3" customFormat="1" ht="45" customHeight="1">
      <c r="A9" s="93" t="s">
        <v>0</v>
      </c>
      <c r="B9" s="94"/>
      <c r="C9" s="94"/>
      <c r="D9" s="94"/>
      <c r="E9" s="94"/>
      <c r="F9" s="94"/>
      <c r="G9" s="95"/>
      <c r="H9" s="93" t="s">
        <v>49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5"/>
      <c r="BD9" s="93" t="s">
        <v>50</v>
      </c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5"/>
      <c r="BT9" s="93" t="s">
        <v>51</v>
      </c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5"/>
      <c r="CJ9" s="93" t="s">
        <v>48</v>
      </c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5"/>
    </row>
    <row r="10" spans="1:105" s="4" customFormat="1" ht="12.75">
      <c r="A10" s="83">
        <v>1</v>
      </c>
      <c r="B10" s="83"/>
      <c r="C10" s="83"/>
      <c r="D10" s="83"/>
      <c r="E10" s="83"/>
      <c r="F10" s="83"/>
      <c r="G10" s="83"/>
      <c r="H10" s="83">
        <v>2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>
        <v>3</v>
      </c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>
        <v>4</v>
      </c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>
        <v>5</v>
      </c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</row>
    <row r="11" spans="1:105" s="5" customFormat="1" ht="15" customHeight="1">
      <c r="A11" s="82" t="s">
        <v>26</v>
      </c>
      <c r="B11" s="82"/>
      <c r="C11" s="82"/>
      <c r="D11" s="82"/>
      <c r="E11" s="82"/>
      <c r="F11" s="82"/>
      <c r="G11" s="82"/>
      <c r="H11" s="171" t="s">
        <v>237</v>
      </c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84">
        <v>57.5</v>
      </c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127">
        <v>12</v>
      </c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85">
        <f>BD11*BT11</f>
        <v>690</v>
      </c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</row>
    <row r="12" spans="1:105" s="5" customFormat="1" ht="24.75" customHeight="1">
      <c r="A12" s="82" t="s">
        <v>30</v>
      </c>
      <c r="B12" s="82"/>
      <c r="C12" s="82"/>
      <c r="D12" s="82"/>
      <c r="E12" s="82"/>
      <c r="F12" s="82"/>
      <c r="G12" s="82"/>
      <c r="H12" s="171" t="s">
        <v>238</v>
      </c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84">
        <v>2442.5</v>
      </c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127">
        <v>12</v>
      </c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85">
        <f>BD12*BT12</f>
        <v>29310</v>
      </c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</row>
    <row r="13" spans="1:105" s="29" customFormat="1" ht="15" customHeight="1">
      <c r="A13" s="116"/>
      <c r="B13" s="116"/>
      <c r="C13" s="116"/>
      <c r="D13" s="116"/>
      <c r="E13" s="116"/>
      <c r="F13" s="116"/>
      <c r="G13" s="116"/>
      <c r="H13" s="113" t="s">
        <v>10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4"/>
      <c r="BD13" s="123" t="s">
        <v>11</v>
      </c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 t="s">
        <v>11</v>
      </c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15">
        <f>SUM(CJ11:DA12)</f>
        <v>30000</v>
      </c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</row>
    <row r="14" spans="1:105" s="1" customFormat="1" ht="12" customHeight="1"/>
  </sheetData>
  <mergeCells count="29">
    <mergeCell ref="A12:G12"/>
    <mergeCell ref="H12:BC12"/>
    <mergeCell ref="BD12:BS12"/>
    <mergeCell ref="BT12:CI12"/>
    <mergeCell ref="CJ12:DA12"/>
    <mergeCell ref="A13:G13"/>
    <mergeCell ref="H13:BC13"/>
    <mergeCell ref="BD13:BS13"/>
    <mergeCell ref="BT13:CI13"/>
    <mergeCell ref="CJ13:DA13"/>
    <mergeCell ref="A10:G10"/>
    <mergeCell ref="H10:BC10"/>
    <mergeCell ref="BD10:BS10"/>
    <mergeCell ref="BT10:CI10"/>
    <mergeCell ref="CJ10:DA10"/>
    <mergeCell ref="A11:G11"/>
    <mergeCell ref="H11:BC11"/>
    <mergeCell ref="BD11:BS11"/>
    <mergeCell ref="BT11:CI11"/>
    <mergeCell ref="CJ11:DA11"/>
    <mergeCell ref="A3:DA3"/>
    <mergeCell ref="X5:DA5"/>
    <mergeCell ref="A7:AO7"/>
    <mergeCell ref="AP7:DA7"/>
    <mergeCell ref="A9:G9"/>
    <mergeCell ref="H9:BC9"/>
    <mergeCell ref="BD9:BS9"/>
    <mergeCell ref="BT9:CI9"/>
    <mergeCell ref="CJ9:DA9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справочник!$C$2:$C$9</xm:f>
          </x14:formula1>
          <xm:sqref>AP7:DA7</xm:sqref>
        </x14:dataValidation>
        <x14:dataValidation type="list" allowBlank="1" showInputMessage="1" showErrorMessage="1">
          <x14:formula1>
            <xm:f>справочник!$A$2:$A$236</xm:f>
          </x14:formula1>
          <xm:sqref>BT11:CI12</xm:sqref>
        </x14:dataValidation>
        <x14:dataValidation type="list" allowBlank="1" showInputMessage="1" showErrorMessage="1">
          <x14:formula1>
            <xm:f>справочник!$M$2:$M$226</xm:f>
          </x14:formula1>
          <xm:sqref>X5:DA5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3"/>
  <sheetViews>
    <sheetView zoomScale="130" zoomScaleNormal="130" workbookViewId="0">
      <selection activeCell="EL16" sqref="EL16"/>
    </sheetView>
  </sheetViews>
  <sheetFormatPr defaultColWidth="0.85546875" defaultRowHeight="15"/>
  <cols>
    <col min="1" max="16384" width="0.85546875" style="2"/>
  </cols>
  <sheetData>
    <row r="1" spans="1:105" ht="3" customHeight="1"/>
    <row r="2" spans="1:105" s="1" customFormat="1" ht="12" customHeight="1"/>
    <row r="3" spans="1:105" s="6" customFormat="1" ht="14.25">
      <c r="A3" s="89" t="s">
        <v>228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</row>
    <row r="4" spans="1:105" ht="6" customHeight="1"/>
    <row r="5" spans="1:105" s="6" customFormat="1" ht="29.25" customHeight="1">
      <c r="A5" s="6" t="s">
        <v>14</v>
      </c>
      <c r="X5" s="172" t="s">
        <v>167</v>
      </c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4"/>
    </row>
    <row r="6" spans="1:105" s="6" customFormat="1" ht="6" customHeight="1"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6" customFormat="1" ht="35.25" customHeight="1">
      <c r="A7" s="108" t="s">
        <v>13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31" t="s">
        <v>79</v>
      </c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3"/>
    </row>
    <row r="8" spans="1:105" ht="10.5" customHeight="1"/>
    <row r="9" spans="1:105" s="3" customFormat="1" ht="55.5" customHeight="1">
      <c r="A9" s="93" t="s">
        <v>0</v>
      </c>
      <c r="B9" s="94"/>
      <c r="C9" s="94"/>
      <c r="D9" s="94"/>
      <c r="E9" s="94"/>
      <c r="F9" s="94"/>
      <c r="G9" s="95"/>
      <c r="H9" s="93" t="s">
        <v>18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5"/>
      <c r="BD9" s="93" t="s">
        <v>52</v>
      </c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5"/>
      <c r="BT9" s="93" t="s">
        <v>53</v>
      </c>
      <c r="BU9" s="94"/>
      <c r="BV9" s="94"/>
      <c r="BW9" s="94"/>
      <c r="BX9" s="94"/>
      <c r="BY9" s="94"/>
      <c r="BZ9" s="94"/>
      <c r="CA9" s="94"/>
      <c r="CB9" s="94"/>
      <c r="CC9" s="94"/>
      <c r="CD9" s="95"/>
      <c r="CE9" s="93" t="s">
        <v>73</v>
      </c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5"/>
    </row>
    <row r="10" spans="1:105" s="4" customFormat="1" ht="12.75">
      <c r="A10" s="83">
        <v>1</v>
      </c>
      <c r="B10" s="83"/>
      <c r="C10" s="83"/>
      <c r="D10" s="83"/>
      <c r="E10" s="83"/>
      <c r="F10" s="83"/>
      <c r="G10" s="83"/>
      <c r="H10" s="83">
        <v>2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>
        <v>3</v>
      </c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>
        <v>4</v>
      </c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>
        <v>5</v>
      </c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</row>
    <row r="11" spans="1:105" s="30" customFormat="1" ht="12.75">
      <c r="A11" s="116" t="s">
        <v>26</v>
      </c>
      <c r="B11" s="116"/>
      <c r="C11" s="116"/>
      <c r="D11" s="116"/>
      <c r="E11" s="116"/>
      <c r="F11" s="116"/>
      <c r="G11" s="116"/>
      <c r="H11" s="178" t="s">
        <v>175</v>
      </c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23" t="s">
        <v>11</v>
      </c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 t="s">
        <v>11</v>
      </c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15">
        <f>CE13+CE14</f>
        <v>0</v>
      </c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</row>
    <row r="12" spans="1:105" s="4" customFormat="1" ht="12.75" customHeight="1">
      <c r="A12" s="82"/>
      <c r="B12" s="82"/>
      <c r="C12" s="82"/>
      <c r="D12" s="82"/>
      <c r="E12" s="82"/>
      <c r="F12" s="82"/>
      <c r="G12" s="82"/>
      <c r="H12" s="175" t="s">
        <v>176</v>
      </c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81" t="s">
        <v>11</v>
      </c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 t="s">
        <v>11</v>
      </c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85" t="s">
        <v>11</v>
      </c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</row>
    <row r="13" spans="1:105" s="5" customFormat="1" ht="15" customHeight="1">
      <c r="A13" s="82" t="s">
        <v>27</v>
      </c>
      <c r="B13" s="82"/>
      <c r="C13" s="82"/>
      <c r="D13" s="82"/>
      <c r="E13" s="82"/>
      <c r="F13" s="82"/>
      <c r="G13" s="82"/>
      <c r="H13" s="175" t="s">
        <v>177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7">
        <v>0.02</v>
      </c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85">
        <f>BD13*BT13</f>
        <v>0</v>
      </c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</row>
    <row r="14" spans="1:105" s="5" customFormat="1" ht="15" customHeight="1">
      <c r="A14" s="82" t="s">
        <v>28</v>
      </c>
      <c r="B14" s="82"/>
      <c r="C14" s="82"/>
      <c r="D14" s="82"/>
      <c r="E14" s="82"/>
      <c r="F14" s="82"/>
      <c r="G14" s="82"/>
      <c r="H14" s="175" t="s">
        <v>178</v>
      </c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85">
        <f>BD14*BT14</f>
        <v>0</v>
      </c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</row>
    <row r="15" spans="1:105" s="29" customFormat="1" ht="15" customHeight="1">
      <c r="A15" s="116" t="s">
        <v>30</v>
      </c>
      <c r="B15" s="116"/>
      <c r="C15" s="116"/>
      <c r="D15" s="116"/>
      <c r="E15" s="116"/>
      <c r="F15" s="116"/>
      <c r="G15" s="116"/>
      <c r="H15" s="178" t="s">
        <v>179</v>
      </c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23" t="s">
        <v>11</v>
      </c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 t="s">
        <v>11</v>
      </c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</row>
    <row r="16" spans="1:105" s="5" customFormat="1" ht="15" customHeight="1">
      <c r="A16" s="82"/>
      <c r="B16" s="82"/>
      <c r="C16" s="82"/>
      <c r="D16" s="82"/>
      <c r="E16" s="82"/>
      <c r="F16" s="82"/>
      <c r="G16" s="82"/>
      <c r="H16" s="175" t="s">
        <v>180</v>
      </c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81" t="s">
        <v>11</v>
      </c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 t="s">
        <v>11</v>
      </c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85" t="s">
        <v>11</v>
      </c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</row>
    <row r="17" spans="1:105" s="5" customFormat="1" ht="15" customHeight="1">
      <c r="A17" s="82"/>
      <c r="B17" s="82"/>
      <c r="C17" s="82"/>
      <c r="D17" s="82"/>
      <c r="E17" s="82"/>
      <c r="F17" s="82"/>
      <c r="G17" s="82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85">
        <f>BD17*BT17</f>
        <v>0</v>
      </c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</row>
    <row r="18" spans="1:105" s="5" customFormat="1" ht="15" customHeight="1">
      <c r="A18" s="116" t="s">
        <v>36</v>
      </c>
      <c r="B18" s="116"/>
      <c r="C18" s="116"/>
      <c r="D18" s="116"/>
      <c r="E18" s="116"/>
      <c r="F18" s="116"/>
      <c r="G18" s="116"/>
      <c r="H18" s="180" t="s">
        <v>229</v>
      </c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85">
        <v>10000</v>
      </c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</row>
    <row r="19" spans="1:105" s="5" customFormat="1" ht="24.75" customHeight="1">
      <c r="A19" s="82"/>
      <c r="B19" s="82"/>
      <c r="C19" s="82"/>
      <c r="D19" s="82"/>
      <c r="E19" s="82"/>
      <c r="F19" s="82"/>
      <c r="G19" s="82"/>
      <c r="H19" s="179" t="s">
        <v>274</v>
      </c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85">
        <v>10000</v>
      </c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</row>
    <row r="20" spans="1:105" s="5" customFormat="1" ht="15" customHeight="1">
      <c r="A20" s="82"/>
      <c r="B20" s="82"/>
      <c r="C20" s="82"/>
      <c r="D20" s="82"/>
      <c r="E20" s="82"/>
      <c r="F20" s="82"/>
      <c r="G20" s="82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85">
        <f t="shared" ref="CE20" si="0">BD20*BT20</f>
        <v>0</v>
      </c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</row>
    <row r="21" spans="1:105" s="29" customFormat="1" ht="15" customHeight="1">
      <c r="A21" s="116"/>
      <c r="B21" s="116"/>
      <c r="C21" s="116"/>
      <c r="D21" s="116"/>
      <c r="E21" s="116"/>
      <c r="F21" s="116"/>
      <c r="G21" s="116"/>
      <c r="H21" s="113" t="s">
        <v>10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4"/>
      <c r="BD21" s="123" t="s">
        <v>11</v>
      </c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 t="s">
        <v>11</v>
      </c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15">
        <v>10000</v>
      </c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</row>
    <row r="22" spans="1:105" ht="12" customHeight="1"/>
    <row r="23" spans="1:105">
      <c r="D23" s="2" t="s">
        <v>181</v>
      </c>
    </row>
  </sheetData>
  <mergeCells count="69">
    <mergeCell ref="A14:G14"/>
    <mergeCell ref="H14:BC14"/>
    <mergeCell ref="BD14:BS14"/>
    <mergeCell ref="BT14:CD14"/>
    <mergeCell ref="CE14:DA14"/>
    <mergeCell ref="A11:G11"/>
    <mergeCell ref="H11:BC11"/>
    <mergeCell ref="BD11:BS11"/>
    <mergeCell ref="BT11:CD11"/>
    <mergeCell ref="CE11:DA11"/>
    <mergeCell ref="A16:G16"/>
    <mergeCell ref="H16:BC16"/>
    <mergeCell ref="BD16:BS16"/>
    <mergeCell ref="BT16:CD16"/>
    <mergeCell ref="CE16:DA16"/>
    <mergeCell ref="A20:G20"/>
    <mergeCell ref="H20:BC20"/>
    <mergeCell ref="BD20:BS20"/>
    <mergeCell ref="BT20:CD20"/>
    <mergeCell ref="CE20:DA20"/>
    <mergeCell ref="A12:G12"/>
    <mergeCell ref="H12:BC12"/>
    <mergeCell ref="BD12:BS12"/>
    <mergeCell ref="BT12:CD12"/>
    <mergeCell ref="CE12:DA12"/>
    <mergeCell ref="A17:G17"/>
    <mergeCell ref="H17:BC17"/>
    <mergeCell ref="BD17:BS17"/>
    <mergeCell ref="BT17:CD17"/>
    <mergeCell ref="CE17:DA17"/>
    <mergeCell ref="A18:G18"/>
    <mergeCell ref="H18:BC18"/>
    <mergeCell ref="BD18:BS18"/>
    <mergeCell ref="BT18:CD18"/>
    <mergeCell ref="CE18:DA18"/>
    <mergeCell ref="A19:G19"/>
    <mergeCell ref="H19:BC19"/>
    <mergeCell ref="BD19:BS19"/>
    <mergeCell ref="BT19:CD19"/>
    <mergeCell ref="CE19:DA19"/>
    <mergeCell ref="A15:G15"/>
    <mergeCell ref="H15:BC15"/>
    <mergeCell ref="BD15:BS15"/>
    <mergeCell ref="BT15:CD15"/>
    <mergeCell ref="CE15:DA15"/>
    <mergeCell ref="A21:G21"/>
    <mergeCell ref="H21:BC21"/>
    <mergeCell ref="BD21:BS21"/>
    <mergeCell ref="BT21:CD21"/>
    <mergeCell ref="CE21:DA21"/>
    <mergeCell ref="A10:G10"/>
    <mergeCell ref="H10:BC10"/>
    <mergeCell ref="BD10:BS10"/>
    <mergeCell ref="BT10:CD10"/>
    <mergeCell ref="CE10:DA10"/>
    <mergeCell ref="A13:G13"/>
    <mergeCell ref="H13:BC13"/>
    <mergeCell ref="BD13:BS13"/>
    <mergeCell ref="BT13:CD13"/>
    <mergeCell ref="CE13:DA13"/>
    <mergeCell ref="A3:DA3"/>
    <mergeCell ref="X5:DA5"/>
    <mergeCell ref="A7:AO7"/>
    <mergeCell ref="AP7:DA7"/>
    <mergeCell ref="A9:G9"/>
    <mergeCell ref="H9:BC9"/>
    <mergeCell ref="BD9:BS9"/>
    <mergeCell ref="BT9:CD9"/>
    <mergeCell ref="CE9:DA9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справочник!$C$2:$C$8</xm:f>
          </x14:formula1>
          <xm:sqref>AP7:DA7</xm:sqref>
        </x14:dataValidation>
        <x14:dataValidation type="list" allowBlank="1" showInputMessage="1" showErrorMessage="1">
          <x14:formula1>
            <xm:f>справочник!$M$2:$M$80</xm:f>
          </x14:formula1>
          <xm:sqref>X5:DA5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3"/>
  <sheetViews>
    <sheetView topLeftCell="A7" zoomScale="130" zoomScaleNormal="130" workbookViewId="0">
      <selection activeCell="EJ18" sqref="EJ18"/>
    </sheetView>
  </sheetViews>
  <sheetFormatPr defaultColWidth="0.85546875" defaultRowHeight="15"/>
  <cols>
    <col min="1" max="16384" width="0.85546875" style="2"/>
  </cols>
  <sheetData>
    <row r="1" spans="1:105" ht="3" customHeight="1"/>
    <row r="2" spans="1:105" s="1" customFormat="1" ht="12" customHeight="1"/>
    <row r="3" spans="1:105" s="54" customFormat="1" ht="14.25">
      <c r="A3" s="89" t="s">
        <v>227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</row>
    <row r="4" spans="1:105" ht="6" customHeight="1"/>
    <row r="5" spans="1:105" s="54" customFormat="1" ht="29.25" customHeight="1">
      <c r="A5" s="54" t="s">
        <v>14</v>
      </c>
      <c r="X5" s="172" t="s">
        <v>165</v>
      </c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4"/>
    </row>
    <row r="6" spans="1:105" s="54" customFormat="1" ht="6" customHeight="1"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54" customFormat="1" ht="35.25" customHeight="1">
      <c r="A7" s="108" t="s">
        <v>13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31" t="s">
        <v>79</v>
      </c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3"/>
    </row>
    <row r="8" spans="1:105" ht="10.5" customHeight="1"/>
    <row r="9" spans="1:105" s="3" customFormat="1" ht="55.5" customHeight="1">
      <c r="A9" s="93" t="s">
        <v>0</v>
      </c>
      <c r="B9" s="94"/>
      <c r="C9" s="94"/>
      <c r="D9" s="94"/>
      <c r="E9" s="94"/>
      <c r="F9" s="94"/>
      <c r="G9" s="95"/>
      <c r="H9" s="93" t="s">
        <v>18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5"/>
      <c r="BD9" s="93" t="s">
        <v>52</v>
      </c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5"/>
      <c r="BT9" s="93" t="s">
        <v>53</v>
      </c>
      <c r="BU9" s="94"/>
      <c r="BV9" s="94"/>
      <c r="BW9" s="94"/>
      <c r="BX9" s="94"/>
      <c r="BY9" s="94"/>
      <c r="BZ9" s="94"/>
      <c r="CA9" s="94"/>
      <c r="CB9" s="94"/>
      <c r="CC9" s="94"/>
      <c r="CD9" s="95"/>
      <c r="CE9" s="93" t="s">
        <v>73</v>
      </c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5"/>
    </row>
    <row r="10" spans="1:105" s="4" customFormat="1" ht="12.75">
      <c r="A10" s="83">
        <v>1</v>
      </c>
      <c r="B10" s="83"/>
      <c r="C10" s="83"/>
      <c r="D10" s="83"/>
      <c r="E10" s="83"/>
      <c r="F10" s="83"/>
      <c r="G10" s="83"/>
      <c r="H10" s="83">
        <v>2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>
        <v>3</v>
      </c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>
        <v>4</v>
      </c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>
        <v>5</v>
      </c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</row>
    <row r="11" spans="1:105" s="30" customFormat="1" ht="12.75">
      <c r="A11" s="116" t="s">
        <v>26</v>
      </c>
      <c r="B11" s="116"/>
      <c r="C11" s="116"/>
      <c r="D11" s="116"/>
      <c r="E11" s="116"/>
      <c r="F11" s="116"/>
      <c r="G11" s="116"/>
      <c r="H11" s="178" t="s">
        <v>175</v>
      </c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23" t="s">
        <v>11</v>
      </c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 t="s">
        <v>11</v>
      </c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15">
        <f>CE13+CE14</f>
        <v>0</v>
      </c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</row>
    <row r="12" spans="1:105" s="4" customFormat="1" ht="12.75" customHeight="1">
      <c r="A12" s="82"/>
      <c r="B12" s="82"/>
      <c r="C12" s="82"/>
      <c r="D12" s="82"/>
      <c r="E12" s="82"/>
      <c r="F12" s="82"/>
      <c r="G12" s="82"/>
      <c r="H12" s="175" t="s">
        <v>176</v>
      </c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81" t="s">
        <v>11</v>
      </c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 t="s">
        <v>11</v>
      </c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85" t="s">
        <v>11</v>
      </c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</row>
    <row r="13" spans="1:105" s="5" customFormat="1" ht="15" customHeight="1">
      <c r="A13" s="82" t="s">
        <v>27</v>
      </c>
      <c r="B13" s="82"/>
      <c r="C13" s="82"/>
      <c r="D13" s="82"/>
      <c r="E13" s="82"/>
      <c r="F13" s="82"/>
      <c r="G13" s="82"/>
      <c r="H13" s="175" t="s">
        <v>177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6">
        <v>0</v>
      </c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82">
        <v>1.0999999999999999E-2</v>
      </c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85">
        <f>BD13*BT13</f>
        <v>0</v>
      </c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</row>
    <row r="14" spans="1:105" s="5" customFormat="1" ht="15" customHeight="1">
      <c r="A14" s="82" t="s">
        <v>28</v>
      </c>
      <c r="B14" s="82"/>
      <c r="C14" s="82"/>
      <c r="D14" s="82"/>
      <c r="E14" s="82"/>
      <c r="F14" s="82"/>
      <c r="G14" s="82"/>
      <c r="H14" s="175" t="s">
        <v>178</v>
      </c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85">
        <f>BD14*BT14</f>
        <v>0</v>
      </c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</row>
    <row r="15" spans="1:105" s="29" customFormat="1" ht="15" customHeight="1">
      <c r="A15" s="116" t="s">
        <v>30</v>
      </c>
      <c r="B15" s="116"/>
      <c r="C15" s="116"/>
      <c r="D15" s="116"/>
      <c r="E15" s="116"/>
      <c r="F15" s="116"/>
      <c r="G15" s="116"/>
      <c r="H15" s="178" t="s">
        <v>179</v>
      </c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23" t="s">
        <v>11</v>
      </c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 t="s">
        <v>11</v>
      </c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15">
        <f>CE17+CE18+CE19+CE20</f>
        <v>134455.67804999999</v>
      </c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</row>
    <row r="16" spans="1:105" s="5" customFormat="1" ht="15" customHeight="1">
      <c r="A16" s="82"/>
      <c r="B16" s="82"/>
      <c r="C16" s="82"/>
      <c r="D16" s="82"/>
      <c r="E16" s="82"/>
      <c r="F16" s="82"/>
      <c r="G16" s="82"/>
      <c r="H16" s="175" t="s">
        <v>180</v>
      </c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81" t="s">
        <v>11</v>
      </c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 t="s">
        <v>11</v>
      </c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85" t="s">
        <v>11</v>
      </c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</row>
    <row r="17" spans="1:105" s="5" customFormat="1" ht="15" customHeight="1">
      <c r="A17" s="82"/>
      <c r="B17" s="82"/>
      <c r="C17" s="82"/>
      <c r="D17" s="82"/>
      <c r="E17" s="82"/>
      <c r="F17" s="82"/>
      <c r="G17" s="82"/>
      <c r="H17" s="179" t="s">
        <v>291</v>
      </c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6">
        <v>3656727</v>
      </c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82">
        <v>1.4999999999999999E-2</v>
      </c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85">
        <f>BD17*BT17</f>
        <v>54850.904999999999</v>
      </c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</row>
    <row r="18" spans="1:105" s="5" customFormat="1" ht="24.75" customHeight="1">
      <c r="A18" s="82"/>
      <c r="B18" s="82"/>
      <c r="C18" s="82"/>
      <c r="D18" s="82"/>
      <c r="E18" s="82"/>
      <c r="F18" s="82"/>
      <c r="G18" s="82"/>
      <c r="H18" s="179" t="s">
        <v>292</v>
      </c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6">
        <v>4038178.97</v>
      </c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82">
        <v>1.4999999999999999E-2</v>
      </c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85">
        <f>BD18*BT18</f>
        <v>60572.684549999998</v>
      </c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</row>
    <row r="19" spans="1:105" s="5" customFormat="1" ht="15" customHeight="1">
      <c r="A19" s="82"/>
      <c r="B19" s="82"/>
      <c r="C19" s="82"/>
      <c r="D19" s="82"/>
      <c r="E19" s="82"/>
      <c r="F19" s="82"/>
      <c r="G19" s="82"/>
      <c r="H19" s="179" t="s">
        <v>293</v>
      </c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6">
        <v>1268805.8999999999</v>
      </c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82">
        <v>1.4999999999999999E-2</v>
      </c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85">
        <f t="shared" ref="CE19:CE20" si="0">BD19*BT19</f>
        <v>19032.088499999998</v>
      </c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</row>
    <row r="20" spans="1:105" s="5" customFormat="1" ht="15" customHeight="1">
      <c r="A20" s="82"/>
      <c r="B20" s="82"/>
      <c r="C20" s="82"/>
      <c r="D20" s="82"/>
      <c r="E20" s="82"/>
      <c r="F20" s="82"/>
      <c r="G20" s="82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85">
        <f t="shared" si="0"/>
        <v>0</v>
      </c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</row>
    <row r="21" spans="1:105" s="29" customFormat="1" ht="15" customHeight="1">
      <c r="A21" s="116"/>
      <c r="B21" s="116"/>
      <c r="C21" s="116"/>
      <c r="D21" s="116"/>
      <c r="E21" s="116"/>
      <c r="F21" s="116"/>
      <c r="G21" s="116"/>
      <c r="H21" s="113" t="s">
        <v>10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4"/>
      <c r="BD21" s="123" t="s">
        <v>11</v>
      </c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 t="s">
        <v>11</v>
      </c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15">
        <f>CE15+CE11</f>
        <v>134455.67804999999</v>
      </c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</row>
    <row r="22" spans="1:105" ht="12" customHeight="1"/>
    <row r="23" spans="1:105">
      <c r="D23" s="2" t="s">
        <v>181</v>
      </c>
    </row>
  </sheetData>
  <mergeCells count="69">
    <mergeCell ref="A20:G20"/>
    <mergeCell ref="H20:BC20"/>
    <mergeCell ref="BD20:BS20"/>
    <mergeCell ref="BT20:CD20"/>
    <mergeCell ref="CE20:DA20"/>
    <mergeCell ref="A21:G21"/>
    <mergeCell ref="H21:BC21"/>
    <mergeCell ref="BD21:BS21"/>
    <mergeCell ref="BT21:CD21"/>
    <mergeCell ref="CE21:DA21"/>
    <mergeCell ref="A18:G18"/>
    <mergeCell ref="H18:BC18"/>
    <mergeCell ref="BD18:BS18"/>
    <mergeCell ref="BT18:CD18"/>
    <mergeCell ref="CE18:DA18"/>
    <mergeCell ref="A19:G19"/>
    <mergeCell ref="H19:BC19"/>
    <mergeCell ref="BD19:BS19"/>
    <mergeCell ref="BT19:CD19"/>
    <mergeCell ref="CE19:DA19"/>
    <mergeCell ref="A16:G16"/>
    <mergeCell ref="H16:BC16"/>
    <mergeCell ref="BD16:BS16"/>
    <mergeCell ref="BT16:CD16"/>
    <mergeCell ref="CE16:DA16"/>
    <mergeCell ref="A17:G17"/>
    <mergeCell ref="H17:BC17"/>
    <mergeCell ref="BD17:BS17"/>
    <mergeCell ref="BT17:CD17"/>
    <mergeCell ref="CE17:DA17"/>
    <mergeCell ref="A14:G14"/>
    <mergeCell ref="H14:BC14"/>
    <mergeCell ref="BD14:BS14"/>
    <mergeCell ref="BT14:CD14"/>
    <mergeCell ref="CE14:DA14"/>
    <mergeCell ref="A15:G15"/>
    <mergeCell ref="H15:BC15"/>
    <mergeCell ref="BD15:BS15"/>
    <mergeCell ref="BT15:CD15"/>
    <mergeCell ref="CE15:DA15"/>
    <mergeCell ref="A12:G12"/>
    <mergeCell ref="H12:BC12"/>
    <mergeCell ref="BD12:BS12"/>
    <mergeCell ref="BT12:CD12"/>
    <mergeCell ref="CE12:DA12"/>
    <mergeCell ref="A13:G13"/>
    <mergeCell ref="H13:BC13"/>
    <mergeCell ref="BD13:BS13"/>
    <mergeCell ref="BT13:CD13"/>
    <mergeCell ref="CE13:DA13"/>
    <mergeCell ref="A10:G10"/>
    <mergeCell ref="H10:BC10"/>
    <mergeCell ref="BD10:BS10"/>
    <mergeCell ref="BT10:CD10"/>
    <mergeCell ref="CE10:DA10"/>
    <mergeCell ref="A11:G11"/>
    <mergeCell ref="H11:BC11"/>
    <mergeCell ref="BD11:BS11"/>
    <mergeCell ref="BT11:CD11"/>
    <mergeCell ref="CE11:DA11"/>
    <mergeCell ref="A3:DA3"/>
    <mergeCell ref="X5:DA5"/>
    <mergeCell ref="A7:AO7"/>
    <mergeCell ref="AP7:DA7"/>
    <mergeCell ref="A9:G9"/>
    <mergeCell ref="H9:BC9"/>
    <mergeCell ref="BD9:BS9"/>
    <mergeCell ref="BT9:CD9"/>
    <mergeCell ref="CE9:DA9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справочник!$M$2:$M$80</xm:f>
          </x14:formula1>
          <xm:sqref>X5:DA5</xm:sqref>
        </x14:dataValidation>
        <x14:dataValidation type="list" allowBlank="1" showInputMessage="1" showErrorMessage="1">
          <x14:formula1>
            <xm:f>справочник!$C$2:$C$8</xm:f>
          </x14:formula1>
          <xm:sqref>AP7:DA7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3"/>
  <sheetViews>
    <sheetView zoomScale="130" zoomScaleNormal="130" workbookViewId="0">
      <selection activeCell="DZ17" sqref="DZ17"/>
    </sheetView>
  </sheetViews>
  <sheetFormatPr defaultColWidth="0.85546875" defaultRowHeight="15"/>
  <cols>
    <col min="1" max="16384" width="0.85546875" style="2"/>
  </cols>
  <sheetData>
    <row r="1" spans="1:105" ht="3" customHeight="1"/>
    <row r="2" spans="1:105" s="1" customFormat="1" ht="12" customHeight="1"/>
    <row r="3" spans="1:105" s="59" customFormat="1" ht="14.25">
      <c r="A3" s="89" t="s">
        <v>272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</row>
    <row r="4" spans="1:105" ht="6" customHeight="1"/>
    <row r="5" spans="1:105" s="59" customFormat="1" ht="29.25" customHeight="1">
      <c r="A5" s="59" t="s">
        <v>14</v>
      </c>
      <c r="X5" s="172" t="s">
        <v>167</v>
      </c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4"/>
    </row>
    <row r="6" spans="1:105" s="59" customFormat="1" ht="6" customHeight="1"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59" customFormat="1" ht="35.25" customHeight="1">
      <c r="A7" s="108" t="s">
        <v>13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31" t="s">
        <v>79</v>
      </c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3"/>
    </row>
    <row r="8" spans="1:105" ht="10.5" customHeight="1"/>
    <row r="9" spans="1:105" s="3" customFormat="1" ht="55.5" customHeight="1">
      <c r="A9" s="93" t="s">
        <v>0</v>
      </c>
      <c r="B9" s="94"/>
      <c r="C9" s="94"/>
      <c r="D9" s="94"/>
      <c r="E9" s="94"/>
      <c r="F9" s="94"/>
      <c r="G9" s="95"/>
      <c r="H9" s="93" t="s">
        <v>18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5"/>
      <c r="BD9" s="93" t="s">
        <v>52</v>
      </c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5"/>
      <c r="BT9" s="93" t="s">
        <v>53</v>
      </c>
      <c r="BU9" s="94"/>
      <c r="BV9" s="94"/>
      <c r="BW9" s="94"/>
      <c r="BX9" s="94"/>
      <c r="BY9" s="94"/>
      <c r="BZ9" s="94"/>
      <c r="CA9" s="94"/>
      <c r="CB9" s="94"/>
      <c r="CC9" s="94"/>
      <c r="CD9" s="95"/>
      <c r="CE9" s="93" t="s">
        <v>73</v>
      </c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5"/>
    </row>
    <row r="10" spans="1:105" s="4" customFormat="1" ht="12.75">
      <c r="A10" s="83">
        <v>1</v>
      </c>
      <c r="B10" s="83"/>
      <c r="C10" s="83"/>
      <c r="D10" s="83"/>
      <c r="E10" s="83"/>
      <c r="F10" s="83"/>
      <c r="G10" s="83"/>
      <c r="H10" s="83">
        <v>2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>
        <v>3</v>
      </c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>
        <v>4</v>
      </c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>
        <v>5</v>
      </c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</row>
    <row r="11" spans="1:105" s="30" customFormat="1" ht="12.75">
      <c r="A11" s="116" t="s">
        <v>26</v>
      </c>
      <c r="B11" s="116"/>
      <c r="C11" s="116"/>
      <c r="D11" s="116"/>
      <c r="E11" s="116"/>
      <c r="F11" s="116"/>
      <c r="G11" s="116"/>
      <c r="H11" s="178" t="s">
        <v>175</v>
      </c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23" t="s">
        <v>11</v>
      </c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 t="s">
        <v>11</v>
      </c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15">
        <f>CE13+CE14</f>
        <v>0</v>
      </c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</row>
    <row r="12" spans="1:105" s="4" customFormat="1" ht="12.75" customHeight="1">
      <c r="A12" s="82"/>
      <c r="B12" s="82"/>
      <c r="C12" s="82"/>
      <c r="D12" s="82"/>
      <c r="E12" s="82"/>
      <c r="F12" s="82"/>
      <c r="G12" s="82"/>
      <c r="H12" s="175" t="s">
        <v>176</v>
      </c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81" t="s">
        <v>11</v>
      </c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 t="s">
        <v>11</v>
      </c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85" t="s">
        <v>11</v>
      </c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</row>
    <row r="13" spans="1:105" s="5" customFormat="1" ht="15" customHeight="1">
      <c r="A13" s="82" t="s">
        <v>27</v>
      </c>
      <c r="B13" s="82"/>
      <c r="C13" s="82"/>
      <c r="D13" s="82"/>
      <c r="E13" s="82"/>
      <c r="F13" s="82"/>
      <c r="G13" s="82"/>
      <c r="H13" s="175" t="s">
        <v>177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7">
        <v>0.02</v>
      </c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85">
        <f>BD13*BT13</f>
        <v>0</v>
      </c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</row>
    <row r="14" spans="1:105" s="5" customFormat="1" ht="15" customHeight="1">
      <c r="A14" s="82" t="s">
        <v>28</v>
      </c>
      <c r="B14" s="82"/>
      <c r="C14" s="82"/>
      <c r="D14" s="82"/>
      <c r="E14" s="82"/>
      <c r="F14" s="82"/>
      <c r="G14" s="82"/>
      <c r="H14" s="175" t="s">
        <v>178</v>
      </c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85">
        <f>BD14*BT14</f>
        <v>0</v>
      </c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</row>
    <row r="15" spans="1:105" s="29" customFormat="1" ht="15" customHeight="1">
      <c r="A15" s="116" t="s">
        <v>30</v>
      </c>
      <c r="B15" s="116"/>
      <c r="C15" s="116"/>
      <c r="D15" s="116"/>
      <c r="E15" s="116"/>
      <c r="F15" s="116"/>
      <c r="G15" s="116"/>
      <c r="H15" s="178" t="s">
        <v>179</v>
      </c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23" t="s">
        <v>11</v>
      </c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 t="s">
        <v>11</v>
      </c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</row>
    <row r="16" spans="1:105" s="5" customFormat="1" ht="15" customHeight="1">
      <c r="A16" s="82"/>
      <c r="B16" s="82"/>
      <c r="C16" s="82"/>
      <c r="D16" s="82"/>
      <c r="E16" s="82"/>
      <c r="F16" s="82"/>
      <c r="G16" s="82"/>
      <c r="H16" s="175" t="s">
        <v>180</v>
      </c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81" t="s">
        <v>11</v>
      </c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 t="s">
        <v>11</v>
      </c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85" t="s">
        <v>11</v>
      </c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</row>
    <row r="17" spans="1:105" s="5" customFormat="1" ht="15" customHeight="1">
      <c r="A17" s="82"/>
      <c r="B17" s="82"/>
      <c r="C17" s="82"/>
      <c r="D17" s="82"/>
      <c r="E17" s="82"/>
      <c r="F17" s="82"/>
      <c r="G17" s="82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85">
        <f>BD17*BT17</f>
        <v>0</v>
      </c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</row>
    <row r="18" spans="1:105" s="5" customFormat="1" ht="15" customHeight="1">
      <c r="A18" s="116" t="s">
        <v>36</v>
      </c>
      <c r="B18" s="116"/>
      <c r="C18" s="116"/>
      <c r="D18" s="116"/>
      <c r="E18" s="116"/>
      <c r="F18" s="116"/>
      <c r="G18" s="116"/>
      <c r="H18" s="180" t="s">
        <v>229</v>
      </c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85">
        <v>5000</v>
      </c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</row>
    <row r="19" spans="1:105" s="5" customFormat="1" ht="24.75" customHeight="1">
      <c r="A19" s="82"/>
      <c r="B19" s="82"/>
      <c r="C19" s="82"/>
      <c r="D19" s="82"/>
      <c r="E19" s="82"/>
      <c r="F19" s="82"/>
      <c r="G19" s="82"/>
      <c r="H19" s="179" t="s">
        <v>273</v>
      </c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85">
        <v>5000</v>
      </c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</row>
    <row r="20" spans="1:105" s="5" customFormat="1" ht="15" customHeight="1">
      <c r="A20" s="82"/>
      <c r="B20" s="82"/>
      <c r="C20" s="82"/>
      <c r="D20" s="82"/>
      <c r="E20" s="82"/>
      <c r="F20" s="82"/>
      <c r="G20" s="82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85">
        <f t="shared" ref="CE20" si="0">BD20*BT20</f>
        <v>0</v>
      </c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</row>
    <row r="21" spans="1:105" s="29" customFormat="1" ht="15" customHeight="1">
      <c r="A21" s="116"/>
      <c r="B21" s="116"/>
      <c r="C21" s="116"/>
      <c r="D21" s="116"/>
      <c r="E21" s="116"/>
      <c r="F21" s="116"/>
      <c r="G21" s="116"/>
      <c r="H21" s="113" t="s">
        <v>10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4"/>
      <c r="BD21" s="123" t="s">
        <v>11</v>
      </c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 t="s">
        <v>11</v>
      </c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15">
        <v>5000</v>
      </c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</row>
    <row r="22" spans="1:105" ht="12" customHeight="1"/>
    <row r="23" spans="1:105">
      <c r="D23" s="2" t="s">
        <v>181</v>
      </c>
    </row>
  </sheetData>
  <mergeCells count="69">
    <mergeCell ref="A20:G20"/>
    <mergeCell ref="H20:BC20"/>
    <mergeCell ref="BD20:BS20"/>
    <mergeCell ref="BT20:CD20"/>
    <mergeCell ref="CE20:DA20"/>
    <mergeCell ref="A21:G21"/>
    <mergeCell ref="H21:BC21"/>
    <mergeCell ref="BD21:BS21"/>
    <mergeCell ref="BT21:CD21"/>
    <mergeCell ref="CE21:DA21"/>
    <mergeCell ref="A18:G18"/>
    <mergeCell ref="H18:BC18"/>
    <mergeCell ref="BD18:BS18"/>
    <mergeCell ref="BT18:CD18"/>
    <mergeCell ref="CE18:DA18"/>
    <mergeCell ref="A19:G19"/>
    <mergeCell ref="H19:BC19"/>
    <mergeCell ref="BD19:BS19"/>
    <mergeCell ref="BT19:CD19"/>
    <mergeCell ref="CE19:DA19"/>
    <mergeCell ref="A16:G16"/>
    <mergeCell ref="H16:BC16"/>
    <mergeCell ref="BD16:BS16"/>
    <mergeCell ref="BT16:CD16"/>
    <mergeCell ref="CE16:DA16"/>
    <mergeCell ref="A17:G17"/>
    <mergeCell ref="H17:BC17"/>
    <mergeCell ref="BD17:BS17"/>
    <mergeCell ref="BT17:CD17"/>
    <mergeCell ref="CE17:DA17"/>
    <mergeCell ref="A14:G14"/>
    <mergeCell ref="H14:BC14"/>
    <mergeCell ref="BD14:BS14"/>
    <mergeCell ref="BT14:CD14"/>
    <mergeCell ref="CE14:DA14"/>
    <mergeCell ref="A15:G15"/>
    <mergeCell ref="H15:BC15"/>
    <mergeCell ref="BD15:BS15"/>
    <mergeCell ref="BT15:CD15"/>
    <mergeCell ref="CE15:DA15"/>
    <mergeCell ref="A12:G12"/>
    <mergeCell ref="H12:BC12"/>
    <mergeCell ref="BD12:BS12"/>
    <mergeCell ref="BT12:CD12"/>
    <mergeCell ref="CE12:DA12"/>
    <mergeCell ref="A13:G13"/>
    <mergeCell ref="H13:BC13"/>
    <mergeCell ref="BD13:BS13"/>
    <mergeCell ref="BT13:CD13"/>
    <mergeCell ref="CE13:DA13"/>
    <mergeCell ref="A10:G10"/>
    <mergeCell ref="H10:BC10"/>
    <mergeCell ref="BD10:BS10"/>
    <mergeCell ref="BT10:CD10"/>
    <mergeCell ref="CE10:DA10"/>
    <mergeCell ref="A11:G11"/>
    <mergeCell ref="H11:BC11"/>
    <mergeCell ref="BD11:BS11"/>
    <mergeCell ref="BT11:CD11"/>
    <mergeCell ref="CE11:DA11"/>
    <mergeCell ref="A3:DA3"/>
    <mergeCell ref="X5:DA5"/>
    <mergeCell ref="A7:AO7"/>
    <mergeCell ref="AP7:DA7"/>
    <mergeCell ref="A9:G9"/>
    <mergeCell ref="H9:BC9"/>
    <mergeCell ref="BD9:BS9"/>
    <mergeCell ref="BT9:CD9"/>
    <mergeCell ref="CE9:DA9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справочник!$M$2:$M$80</xm:f>
          </x14:formula1>
          <xm:sqref>X5:DA5</xm:sqref>
        </x14:dataValidation>
        <x14:dataValidation type="list" allowBlank="1" showInputMessage="1" showErrorMessage="1">
          <x14:formula1>
            <xm:f>справочник!$C$2:$C$8</xm:f>
          </x14:formula1>
          <xm:sqref>AP7:DA7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6"/>
  <sheetViews>
    <sheetView topLeftCell="A7" zoomScale="130" zoomScaleNormal="130" workbookViewId="0">
      <selection activeCell="EZ15" sqref="EZ15"/>
    </sheetView>
  </sheetViews>
  <sheetFormatPr defaultColWidth="0.85546875" defaultRowHeight="15"/>
  <cols>
    <col min="1" max="22" width="0.85546875" style="2"/>
    <col min="23" max="23" width="3.42578125" style="2" customWidth="1"/>
    <col min="24" max="16384" width="0.85546875" style="2"/>
  </cols>
  <sheetData>
    <row r="1" spans="1:105" ht="3" customHeight="1"/>
    <row r="2" spans="1:105" ht="12" customHeight="1"/>
    <row r="3" spans="1:105" s="6" customFormat="1" ht="14.25">
      <c r="A3" s="89" t="s">
        <v>230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</row>
    <row r="4" spans="1:105" ht="6" customHeight="1"/>
    <row r="5" spans="1:105" s="6" customFormat="1" ht="36" customHeight="1">
      <c r="A5" s="6" t="s">
        <v>14</v>
      </c>
      <c r="X5" s="172" t="s">
        <v>209</v>
      </c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4"/>
    </row>
    <row r="6" spans="1:105" s="6" customFormat="1" ht="6" customHeight="1"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6" customFormat="1" ht="39" customHeight="1">
      <c r="A7" s="108" t="s">
        <v>13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31" t="s">
        <v>79</v>
      </c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3"/>
    </row>
    <row r="8" spans="1:105" ht="10.5" customHeight="1"/>
    <row r="9" spans="1:105" s="6" customFormat="1" ht="14.25">
      <c r="A9" s="89" t="s">
        <v>231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</row>
    <row r="10" spans="1:105" ht="10.5" customHeight="1"/>
    <row r="11" spans="1:105" s="3" customFormat="1" ht="45" customHeight="1">
      <c r="A11" s="102" t="s">
        <v>0</v>
      </c>
      <c r="B11" s="103"/>
      <c r="C11" s="103"/>
      <c r="D11" s="103"/>
      <c r="E11" s="103"/>
      <c r="F11" s="103"/>
      <c r="G11" s="104"/>
      <c r="H11" s="102" t="s">
        <v>18</v>
      </c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4"/>
      <c r="AP11" s="102" t="s">
        <v>55</v>
      </c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4"/>
      <c r="BF11" s="102" t="s">
        <v>56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4"/>
      <c r="BV11" s="102" t="s">
        <v>57</v>
      </c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4"/>
      <c r="CL11" s="102" t="s">
        <v>21</v>
      </c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4"/>
    </row>
    <row r="12" spans="1:105" s="4" customFormat="1" ht="12.75">
      <c r="A12" s="83">
        <v>1</v>
      </c>
      <c r="B12" s="83"/>
      <c r="C12" s="83"/>
      <c r="D12" s="83"/>
      <c r="E12" s="83"/>
      <c r="F12" s="83"/>
      <c r="G12" s="83"/>
      <c r="H12" s="83">
        <v>2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>
        <v>3</v>
      </c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>
        <v>4</v>
      </c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>
        <v>5</v>
      </c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>
        <v>6</v>
      </c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</row>
    <row r="13" spans="1:105" s="4" customFormat="1" ht="12.75">
      <c r="A13" s="82" t="s">
        <v>26</v>
      </c>
      <c r="B13" s="82"/>
      <c r="C13" s="82"/>
      <c r="D13" s="82"/>
      <c r="E13" s="82"/>
      <c r="F13" s="82"/>
      <c r="G13" s="82"/>
      <c r="H13" s="171" t="s">
        <v>220</v>
      </c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27">
        <v>3</v>
      </c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>
        <v>13</v>
      </c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84">
        <v>187.18</v>
      </c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5">
        <f>AP13*BF13*BV13</f>
        <v>7300.02</v>
      </c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</row>
    <row r="14" spans="1:105" s="4" customFormat="1" ht="12.75">
      <c r="A14" s="82" t="s">
        <v>30</v>
      </c>
      <c r="B14" s="82"/>
      <c r="C14" s="82"/>
      <c r="D14" s="82"/>
      <c r="E14" s="82"/>
      <c r="F14" s="82"/>
      <c r="G14" s="82"/>
      <c r="H14" s="171" t="s">
        <v>221</v>
      </c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27">
        <v>4</v>
      </c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>
        <v>13</v>
      </c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84">
        <v>1375</v>
      </c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5">
        <f t="shared" ref="CL14:CL24" si="0">AP14*BF14*BV14</f>
        <v>71500</v>
      </c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</row>
    <row r="15" spans="1:105" s="4" customFormat="1" ht="12.75">
      <c r="A15" s="82" t="s">
        <v>36</v>
      </c>
      <c r="B15" s="82"/>
      <c r="C15" s="82"/>
      <c r="D15" s="82"/>
      <c r="E15" s="82"/>
      <c r="F15" s="82"/>
      <c r="G15" s="82"/>
      <c r="H15" s="171" t="s">
        <v>294</v>
      </c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>
        <v>12</v>
      </c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84">
        <v>100</v>
      </c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5">
        <f>AP15*BF15*BV15+PRODUCT(BV15*BF15)</f>
        <v>1200</v>
      </c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</row>
    <row r="16" spans="1:105" s="4" customFormat="1" ht="12.75">
      <c r="A16" s="82" t="s">
        <v>84</v>
      </c>
      <c r="B16" s="82"/>
      <c r="C16" s="82"/>
      <c r="D16" s="82"/>
      <c r="E16" s="82"/>
      <c r="F16" s="82"/>
      <c r="G16" s="82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5">
        <f t="shared" si="0"/>
        <v>0</v>
      </c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</row>
    <row r="17" spans="1:105" s="4" customFormat="1" ht="12.75">
      <c r="A17" s="82" t="s">
        <v>182</v>
      </c>
      <c r="B17" s="82"/>
      <c r="C17" s="82"/>
      <c r="D17" s="82"/>
      <c r="E17" s="82"/>
      <c r="F17" s="82"/>
      <c r="G17" s="82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5">
        <f t="shared" si="0"/>
        <v>0</v>
      </c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</row>
    <row r="18" spans="1:105" s="4" customFormat="1" ht="12.75">
      <c r="A18" s="82" t="s">
        <v>183</v>
      </c>
      <c r="B18" s="82"/>
      <c r="C18" s="82"/>
      <c r="D18" s="82"/>
      <c r="E18" s="82"/>
      <c r="F18" s="82"/>
      <c r="G18" s="82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5">
        <f t="shared" si="0"/>
        <v>0</v>
      </c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</row>
    <row r="19" spans="1:105" s="4" customFormat="1" ht="12.75">
      <c r="A19" s="82" t="s">
        <v>184</v>
      </c>
      <c r="B19" s="82"/>
      <c r="C19" s="82"/>
      <c r="D19" s="82"/>
      <c r="E19" s="82"/>
      <c r="F19" s="82"/>
      <c r="G19" s="82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5">
        <f t="shared" si="0"/>
        <v>0</v>
      </c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</row>
    <row r="20" spans="1:105" s="4" customFormat="1" ht="12.75">
      <c r="A20" s="82" t="s">
        <v>185</v>
      </c>
      <c r="B20" s="82"/>
      <c r="C20" s="82"/>
      <c r="D20" s="82"/>
      <c r="E20" s="82"/>
      <c r="F20" s="82"/>
      <c r="G20" s="82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5">
        <f t="shared" si="0"/>
        <v>0</v>
      </c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</row>
    <row r="21" spans="1:105" s="4" customFormat="1" ht="12.75">
      <c r="A21" s="82" t="s">
        <v>186</v>
      </c>
      <c r="B21" s="82"/>
      <c r="C21" s="82"/>
      <c r="D21" s="82"/>
      <c r="E21" s="82"/>
      <c r="F21" s="82"/>
      <c r="G21" s="82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5">
        <f t="shared" si="0"/>
        <v>0</v>
      </c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</row>
    <row r="22" spans="1:105" s="4" customFormat="1" ht="12.75">
      <c r="A22" s="82" t="s">
        <v>187</v>
      </c>
      <c r="B22" s="82"/>
      <c r="C22" s="82"/>
      <c r="D22" s="82"/>
      <c r="E22" s="82"/>
      <c r="F22" s="82"/>
      <c r="G22" s="82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5">
        <f t="shared" si="0"/>
        <v>0</v>
      </c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</row>
    <row r="23" spans="1:105" s="4" customFormat="1" ht="12.75">
      <c r="A23" s="82" t="s">
        <v>188</v>
      </c>
      <c r="B23" s="82"/>
      <c r="C23" s="82"/>
      <c r="D23" s="82"/>
      <c r="E23" s="82"/>
      <c r="F23" s="82"/>
      <c r="G23" s="82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5">
        <f t="shared" si="0"/>
        <v>0</v>
      </c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</row>
    <row r="24" spans="1:105" s="4" customFormat="1" ht="12.75">
      <c r="A24" s="82" t="s">
        <v>189</v>
      </c>
      <c r="B24" s="82"/>
      <c r="C24" s="82"/>
      <c r="D24" s="82"/>
      <c r="E24" s="82"/>
      <c r="F24" s="82"/>
      <c r="G24" s="82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5">
        <f t="shared" si="0"/>
        <v>0</v>
      </c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</row>
    <row r="25" spans="1:105" s="5" customFormat="1" ht="15" customHeight="1">
      <c r="A25" s="116"/>
      <c r="B25" s="116"/>
      <c r="C25" s="116"/>
      <c r="D25" s="116"/>
      <c r="E25" s="116"/>
      <c r="F25" s="116"/>
      <c r="G25" s="116"/>
      <c r="H25" s="183" t="s">
        <v>54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5"/>
      <c r="AP25" s="123" t="s">
        <v>11</v>
      </c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 t="s">
        <v>11</v>
      </c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 t="s">
        <v>11</v>
      </c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15">
        <f>SUM(CL13:DA24)</f>
        <v>80000.02</v>
      </c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</row>
    <row r="26" spans="1:105" ht="10.5" customHeight="1"/>
  </sheetData>
  <mergeCells count="95">
    <mergeCell ref="CL13:DA13"/>
    <mergeCell ref="A14:G14"/>
    <mergeCell ref="H14:AO14"/>
    <mergeCell ref="AP14:BE14"/>
    <mergeCell ref="BF14:BU14"/>
    <mergeCell ref="BV14:CK14"/>
    <mergeCell ref="CL14:DA14"/>
    <mergeCell ref="A13:G13"/>
    <mergeCell ref="H13:AO13"/>
    <mergeCell ref="AP13:BE13"/>
    <mergeCell ref="BF13:BU13"/>
    <mergeCell ref="BV13:CK13"/>
    <mergeCell ref="CL15:DA15"/>
    <mergeCell ref="A16:G16"/>
    <mergeCell ref="H16:AO16"/>
    <mergeCell ref="AP16:BE16"/>
    <mergeCell ref="BF16:BU16"/>
    <mergeCell ref="BV16:CK16"/>
    <mergeCell ref="CL16:DA16"/>
    <mergeCell ref="A15:G15"/>
    <mergeCell ref="H15:AO15"/>
    <mergeCell ref="AP15:BE15"/>
    <mergeCell ref="BF15:BU15"/>
    <mergeCell ref="BV15:CK15"/>
    <mergeCell ref="CL17:DA17"/>
    <mergeCell ref="A18:G18"/>
    <mergeCell ref="H18:AO18"/>
    <mergeCell ref="AP18:BE18"/>
    <mergeCell ref="BF18:BU18"/>
    <mergeCell ref="BV18:CK18"/>
    <mergeCell ref="CL18:DA18"/>
    <mergeCell ref="A17:G17"/>
    <mergeCell ref="H17:AO17"/>
    <mergeCell ref="AP17:BE17"/>
    <mergeCell ref="BF17:BU17"/>
    <mergeCell ref="BV17:CK17"/>
    <mergeCell ref="CL19:DA19"/>
    <mergeCell ref="A20:G20"/>
    <mergeCell ref="H20:AO20"/>
    <mergeCell ref="AP20:BE20"/>
    <mergeCell ref="BF20:BU20"/>
    <mergeCell ref="BV20:CK20"/>
    <mergeCell ref="CL20:DA20"/>
    <mergeCell ref="A19:G19"/>
    <mergeCell ref="H19:AO19"/>
    <mergeCell ref="AP19:BE19"/>
    <mergeCell ref="BF19:BU19"/>
    <mergeCell ref="BV19:CK19"/>
    <mergeCell ref="CL25:DA25"/>
    <mergeCell ref="A25:G25"/>
    <mergeCell ref="CL21:DA21"/>
    <mergeCell ref="A22:G22"/>
    <mergeCell ref="H22:AO22"/>
    <mergeCell ref="AP22:BE22"/>
    <mergeCell ref="BF22:BU22"/>
    <mergeCell ref="BV22:CK22"/>
    <mergeCell ref="CL22:DA22"/>
    <mergeCell ref="A21:G21"/>
    <mergeCell ref="H21:AO21"/>
    <mergeCell ref="AP21:BE21"/>
    <mergeCell ref="BF21:BU21"/>
    <mergeCell ref="BV21:CK21"/>
    <mergeCell ref="CL23:DA23"/>
    <mergeCell ref="A24:G24"/>
    <mergeCell ref="H24:AO24"/>
    <mergeCell ref="AP24:BE24"/>
    <mergeCell ref="BF24:BU24"/>
    <mergeCell ref="BV24:CK24"/>
    <mergeCell ref="CL24:DA24"/>
    <mergeCell ref="A23:G23"/>
    <mergeCell ref="H23:AO23"/>
    <mergeCell ref="AP23:BE23"/>
    <mergeCell ref="BF23:BU23"/>
    <mergeCell ref="BV23:CK23"/>
    <mergeCell ref="AP11:BE11"/>
    <mergeCell ref="BF11:BU11"/>
    <mergeCell ref="BV11:CK11"/>
    <mergeCell ref="BF25:BU25"/>
    <mergeCell ref="BV25:CK25"/>
    <mergeCell ref="H25:AO25"/>
    <mergeCell ref="AP25:BE25"/>
    <mergeCell ref="A3:DA3"/>
    <mergeCell ref="X5:DA5"/>
    <mergeCell ref="A7:AO7"/>
    <mergeCell ref="AP7:DA7"/>
    <mergeCell ref="A9:DA9"/>
    <mergeCell ref="CL11:DA11"/>
    <mergeCell ref="A12:G12"/>
    <mergeCell ref="H12:AO12"/>
    <mergeCell ref="AP12:BE12"/>
    <mergeCell ref="BF12:BU12"/>
    <mergeCell ref="BV12:CK12"/>
    <mergeCell ref="CL12:DA12"/>
    <mergeCell ref="A11:G11"/>
    <mergeCell ref="H11:AO11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справочник!$C$2:$C$8</xm:f>
          </x14:formula1>
          <xm:sqref>AP7:DA7</xm:sqref>
        </x14:dataValidation>
        <x14:dataValidation type="list" allowBlank="1" showInputMessage="1" showErrorMessage="1">
          <x14:formula1>
            <xm:f>справочник!$A$2:$A$239</xm:f>
          </x14:formula1>
          <xm:sqref>AP13:BU24</xm:sqref>
        </x14:dataValidation>
        <x14:dataValidation type="list" allowBlank="1" showInputMessage="1" showErrorMessage="1">
          <x14:formula1>
            <xm:f>справочник!$M$2:$M$80</xm:f>
          </x14:formula1>
          <xm:sqref>X5:DA5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2</vt:i4>
      </vt:variant>
    </vt:vector>
  </HeadingPairs>
  <TitlesOfParts>
    <vt:vector size="32" baseType="lpstr">
      <vt:lpstr>справочник</vt:lpstr>
      <vt:lpstr>ФОТ</vt:lpstr>
      <vt:lpstr>командировки</vt:lpstr>
      <vt:lpstr>взносы</vt:lpstr>
      <vt:lpstr>социальные</vt:lpstr>
      <vt:lpstr>налоги-292</vt:lpstr>
      <vt:lpstr>налоги 291</vt:lpstr>
      <vt:lpstr>налоги 293</vt:lpstr>
      <vt:lpstr>закупки</vt:lpstr>
      <vt:lpstr>транспортные</vt:lpstr>
      <vt:lpstr>коммунальные</vt:lpstr>
      <vt:lpstr>коммунальные (3)</vt:lpstr>
      <vt:lpstr>имущество-225-4</vt:lpstr>
      <vt:lpstr>имущество-225-2</vt:lpstr>
      <vt:lpstr>имущество-225-5</vt:lpstr>
      <vt:lpstr>прочие работы и услуги-226-4</vt:lpstr>
      <vt:lpstr>прочие работы и услуги-228</vt:lpstr>
      <vt:lpstr>прочие работы и услуги-226-2</vt:lpstr>
      <vt:lpstr>ОС и МЗ-343-4</vt:lpstr>
      <vt:lpstr>ОС и МЗ-344-4</vt:lpstr>
      <vt:lpstr>ОС и МЗ-344-2</vt:lpstr>
      <vt:lpstr>ОС и МЗ-345-4</vt:lpstr>
      <vt:lpstr>ОС и МЗ-345-2</vt:lpstr>
      <vt:lpstr>ОС и МЗ-346-4</vt:lpstr>
      <vt:lpstr>ОС и МЗ-346-2</vt:lpstr>
      <vt:lpstr>ОС и МЗ-349-4</vt:lpstr>
      <vt:lpstr>ОС и МЗ-349-2</vt:lpstr>
      <vt:lpstr>ОС и МЗ -4</vt:lpstr>
      <vt:lpstr>ОС и МЗ -2</vt:lpstr>
      <vt:lpstr>Лист1</vt:lpstr>
      <vt:lpstr>командировки!Область_печати</vt:lpstr>
      <vt:lpstr>ФОТ!Область_печати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Ираида Александровна</cp:lastModifiedBy>
  <cp:lastPrinted>2021-02-11T11:02:06Z</cp:lastPrinted>
  <dcterms:created xsi:type="dcterms:W3CDTF">2008-10-01T13:21:49Z</dcterms:created>
  <dcterms:modified xsi:type="dcterms:W3CDTF">2021-02-11T11:02:25Z</dcterms:modified>
</cp:coreProperties>
</file>